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7F2BE5D7-D3BF-4375-91F5-D4E4E0E4687D}" xr6:coauthVersionLast="47" xr6:coauthVersionMax="47" xr10:uidLastSave="{00000000-0000-0000-0000-000000000000}"/>
  <bookViews>
    <workbookView xWindow="28680" yWindow="-120" windowWidth="29040" windowHeight="1572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 r:id="rId14"/>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47" i="2" l="1"/>
  <c r="S48" i="2" s="1"/>
  <c r="S49" i="2" s="1"/>
  <c r="S50" i="2" s="1"/>
  <c r="S51" i="2" s="1"/>
  <c r="S52" i="2" s="1"/>
  <c r="S53" i="2" s="1"/>
  <c r="S54" i="2" s="1"/>
  <c r="S55" i="2" s="1"/>
  <c r="U38" i="2"/>
  <c r="T38" i="2"/>
  <c r="T21" i="2" s="1"/>
  <c r="S38" i="2"/>
  <c r="R38" i="2"/>
  <c r="Q38" i="2"/>
  <c r="P38" i="2"/>
  <c r="O38" i="2"/>
  <c r="N38" i="2"/>
  <c r="O21" i="2" s="1"/>
  <c r="M38" i="2"/>
  <c r="L38" i="2"/>
  <c r="L21" i="2" s="1"/>
  <c r="K38" i="2"/>
  <c r="J38" i="2"/>
  <c r="K21" i="2" s="1"/>
  <c r="U37" i="2"/>
  <c r="T37" i="2"/>
  <c r="W37" i="2" s="1"/>
  <c r="S37" i="2"/>
  <c r="S20" i="2" s="1"/>
  <c r="R37" i="2"/>
  <c r="Z37" i="2" s="1"/>
  <c r="AA37" i="2" s="1"/>
  <c r="Q37" i="2"/>
  <c r="Q20" i="2" s="1"/>
  <c r="P37" i="2"/>
  <c r="X37" i="2" s="1"/>
  <c r="Y37" i="2" s="1"/>
  <c r="O37" i="2"/>
  <c r="O20" i="2" s="1"/>
  <c r="N37" i="2"/>
  <c r="N20" i="2" s="1"/>
  <c r="M37" i="2"/>
  <c r="M20" i="2" s="1"/>
  <c r="L37" i="2"/>
  <c r="L20" i="2" s="1"/>
  <c r="K37" i="2"/>
  <c r="K20" i="2" s="1"/>
  <c r="J37" i="2"/>
  <c r="J20" i="2" s="1"/>
  <c r="U36" i="2"/>
  <c r="T36" i="2"/>
  <c r="T19" i="2" s="1"/>
  <c r="S36" i="2"/>
  <c r="R36" i="2"/>
  <c r="Q36" i="2"/>
  <c r="P36" i="2"/>
  <c r="Q19" i="2" s="1"/>
  <c r="O36" i="2"/>
  <c r="N36" i="2"/>
  <c r="O19" i="2" s="1"/>
  <c r="M36" i="2"/>
  <c r="L36" i="2"/>
  <c r="M19" i="2" s="1"/>
  <c r="K36" i="2"/>
  <c r="J36" i="2"/>
  <c r="U35" i="2"/>
  <c r="T35" i="2"/>
  <c r="T18" i="2" s="1"/>
  <c r="S35" i="2"/>
  <c r="S18" i="2" s="1"/>
  <c r="R35" i="2"/>
  <c r="R18" i="2" s="1"/>
  <c r="Q35" i="2"/>
  <c r="Q18" i="2" s="1"/>
  <c r="P35" i="2"/>
  <c r="P18" i="2" s="1"/>
  <c r="O35" i="2"/>
  <c r="N35" i="2"/>
  <c r="N18" i="2" s="1"/>
  <c r="M35" i="2"/>
  <c r="M18" i="2" s="1"/>
  <c r="L35" i="2"/>
  <c r="L18" i="2" s="1"/>
  <c r="K35" i="2"/>
  <c r="K18" i="2" s="1"/>
  <c r="J35" i="2"/>
  <c r="J18" i="2" s="1"/>
  <c r="U34" i="2"/>
  <c r="T34" i="2"/>
  <c r="S34" i="2"/>
  <c r="S17" i="2" s="1"/>
  <c r="R34" i="2"/>
  <c r="Z34" i="2" s="1"/>
  <c r="Q34" i="2"/>
  <c r="Q17" i="2" s="1"/>
  <c r="P34" i="2"/>
  <c r="O34" i="2"/>
  <c r="O17" i="2" s="1"/>
  <c r="N34" i="2"/>
  <c r="M34" i="2"/>
  <c r="L34" i="2"/>
  <c r="K34" i="2"/>
  <c r="J34" i="2"/>
  <c r="J17" i="2" s="1"/>
  <c r="U33" i="2"/>
  <c r="T33" i="2"/>
  <c r="S33" i="2"/>
  <c r="S16" i="2" s="1"/>
  <c r="R33" i="2"/>
  <c r="R16" i="2" s="1"/>
  <c r="Q33" i="2"/>
  <c r="P33" i="2"/>
  <c r="P16" i="2" s="1"/>
  <c r="O33" i="2"/>
  <c r="N33" i="2"/>
  <c r="N16" i="2" s="1"/>
  <c r="M33" i="2"/>
  <c r="M16" i="2" s="1"/>
  <c r="L33" i="2"/>
  <c r="L16" i="2" s="1"/>
  <c r="K33" i="2"/>
  <c r="K16" i="2" s="1"/>
  <c r="J33" i="2"/>
  <c r="U32" i="2"/>
  <c r="T32" i="2"/>
  <c r="T15" i="2" s="1"/>
  <c r="S32" i="2"/>
  <c r="S15" i="2" s="1"/>
  <c r="R32" i="2"/>
  <c r="Z32" i="2" s="1"/>
  <c r="AA32" i="2" s="1"/>
  <c r="Q32" i="2"/>
  <c r="P32" i="2"/>
  <c r="X32" i="2" s="1"/>
  <c r="O32" i="2"/>
  <c r="O15" i="2" s="1"/>
  <c r="N32" i="2"/>
  <c r="N15" i="2" s="1"/>
  <c r="M32" i="2"/>
  <c r="M15" i="2" s="1"/>
  <c r="L32" i="2"/>
  <c r="K32" i="2"/>
  <c r="K15" i="2" s="1"/>
  <c r="J32" i="2"/>
  <c r="J15" i="2" s="1"/>
  <c r="U31" i="2"/>
  <c r="T31" i="2"/>
  <c r="T14" i="2" s="1"/>
  <c r="S31" i="2"/>
  <c r="S14" i="2" s="1"/>
  <c r="R31" i="2"/>
  <c r="Q31" i="2"/>
  <c r="P31" i="2"/>
  <c r="Q14" i="2" s="1"/>
  <c r="O31" i="2"/>
  <c r="N31" i="2"/>
  <c r="M31" i="2"/>
  <c r="L31" i="2"/>
  <c r="L14" i="2" s="1"/>
  <c r="K31" i="2"/>
  <c r="J31" i="2"/>
  <c r="J14" i="2" s="1"/>
  <c r="U30" i="2"/>
  <c r="T30" i="2"/>
  <c r="T13" i="2" s="1"/>
  <c r="S30" i="2"/>
  <c r="R30" i="2"/>
  <c r="Z30" i="2" s="1"/>
  <c r="AA30" i="2" s="1"/>
  <c r="Q30" i="2"/>
  <c r="P30" i="2"/>
  <c r="X30" i="2" s="1"/>
  <c r="Y30" i="2" s="1"/>
  <c r="O30" i="2"/>
  <c r="N30" i="2"/>
  <c r="M30" i="2"/>
  <c r="L30" i="2"/>
  <c r="M13" i="2" s="1"/>
  <c r="K30" i="2"/>
  <c r="J30" i="2"/>
  <c r="K13" i="2" s="1"/>
  <c r="U29" i="2"/>
  <c r="T29" i="2"/>
  <c r="W29" i="2" s="1"/>
  <c r="S29" i="2"/>
  <c r="R29" i="2"/>
  <c r="Q29" i="2"/>
  <c r="P29" i="2"/>
  <c r="O29" i="2"/>
  <c r="N29" i="2"/>
  <c r="M29" i="2"/>
  <c r="L29" i="2"/>
  <c r="L12" i="2" s="1"/>
  <c r="K29" i="2"/>
  <c r="J29" i="2"/>
  <c r="K12" i="2" s="1"/>
  <c r="Z28" i="2"/>
  <c r="X28" i="2"/>
  <c r="U28" i="2"/>
  <c r="T28" i="2"/>
  <c r="S28" i="2"/>
  <c r="R28" i="2"/>
  <c r="R11" i="2" s="1"/>
  <c r="Q28" i="2"/>
  <c r="P28" i="2"/>
  <c r="O28" i="2"/>
  <c r="O11" i="2" s="1"/>
  <c r="N28" i="2"/>
  <c r="N11" i="2" s="1"/>
  <c r="M28" i="2"/>
  <c r="M11" i="2" s="1"/>
  <c r="L28" i="2"/>
  <c r="L11" i="2" s="1"/>
  <c r="K28" i="2"/>
  <c r="K11" i="2" s="1"/>
  <c r="J28" i="2"/>
  <c r="J11" i="2" s="1"/>
  <c r="U27" i="2"/>
  <c r="U44" i="2" s="1"/>
  <c r="T27" i="2"/>
  <c r="T44" i="2" s="1"/>
  <c r="T45" i="2" s="1"/>
  <c r="S27" i="2"/>
  <c r="S44" i="2" s="1"/>
  <c r="S45" i="2" s="1"/>
  <c r="S46" i="2" s="1"/>
  <c r="R27" i="2"/>
  <c r="Z27" i="2" s="1"/>
  <c r="Q27" i="2"/>
  <c r="Q44" i="2" s="1"/>
  <c r="Q45" i="2" s="1"/>
  <c r="Q46" i="2" s="1"/>
  <c r="Q47" i="2" s="1"/>
  <c r="Q48" i="2" s="1"/>
  <c r="Q49" i="2" s="1"/>
  <c r="Q50" i="2" s="1"/>
  <c r="Q51" i="2" s="1"/>
  <c r="Q52" i="2" s="1"/>
  <c r="Q53" i="2" s="1"/>
  <c r="Q54" i="2" s="1"/>
  <c r="Q55" i="2" s="1"/>
  <c r="P27" i="2"/>
  <c r="O27" i="2"/>
  <c r="O44" i="2" s="1"/>
  <c r="N27" i="2"/>
  <c r="M27" i="2"/>
  <c r="M44" i="2" s="1"/>
  <c r="M45" i="2" s="1"/>
  <c r="M46" i="2" s="1"/>
  <c r="M47" i="2" s="1"/>
  <c r="M48" i="2" s="1"/>
  <c r="M49" i="2" s="1"/>
  <c r="M50" i="2" s="1"/>
  <c r="M51" i="2" s="1"/>
  <c r="M52" i="2" s="1"/>
  <c r="M53" i="2" s="1"/>
  <c r="M54" i="2" s="1"/>
  <c r="M55" i="2" s="1"/>
  <c r="L27" i="2"/>
  <c r="L44" i="2" s="1"/>
  <c r="L45" i="2" s="1"/>
  <c r="L46" i="2" s="1"/>
  <c r="L47" i="2" s="1"/>
  <c r="L48" i="2" s="1"/>
  <c r="L49" i="2" s="1"/>
  <c r="L50" i="2" s="1"/>
  <c r="L51" i="2" s="1"/>
  <c r="L52" i="2" s="1"/>
  <c r="L53" i="2" s="1"/>
  <c r="L54" i="2" s="1"/>
  <c r="L55" i="2" s="1"/>
  <c r="K27" i="2"/>
  <c r="K10" i="2" s="1"/>
  <c r="J27" i="2"/>
  <c r="J10" i="2" s="1"/>
  <c r="S21" i="2"/>
  <c r="R21" i="2"/>
  <c r="Q21" i="2"/>
  <c r="P21" i="2"/>
  <c r="J21" i="2"/>
  <c r="T20" i="2"/>
  <c r="P19" i="2"/>
  <c r="K19" i="2"/>
  <c r="J19" i="2"/>
  <c r="O18" i="2"/>
  <c r="T17" i="2"/>
  <c r="N17" i="2"/>
  <c r="M17" i="2"/>
  <c r="L17" i="2"/>
  <c r="K17" i="2"/>
  <c r="Q16" i="2"/>
  <c r="O16" i="2"/>
  <c r="J16" i="2"/>
  <c r="Q15" i="2"/>
  <c r="P15" i="2"/>
  <c r="L15" i="2"/>
  <c r="O14" i="2"/>
  <c r="N14" i="2"/>
  <c r="M14" i="2"/>
  <c r="K14" i="2"/>
  <c r="O13" i="2"/>
  <c r="N13" i="2"/>
  <c r="T12" i="2"/>
  <c r="O12" i="2"/>
  <c r="N12" i="2"/>
  <c r="M12" i="2"/>
  <c r="T11" i="2"/>
  <c r="S11" i="2"/>
  <c r="Q11" i="2"/>
  <c r="P11" i="2"/>
  <c r="M10" i="2"/>
  <c r="L10" i="2"/>
  <c r="H234" i="19"/>
  <c r="P234" i="19" s="1"/>
  <c r="G234" i="19"/>
  <c r="O234" i="19" s="1"/>
  <c r="D234" i="19"/>
  <c r="L234" i="19" s="1"/>
  <c r="C234" i="19"/>
  <c r="K234" i="19" s="1"/>
  <c r="I233" i="19"/>
  <c r="Q233" i="19" s="1"/>
  <c r="H233" i="19"/>
  <c r="G233" i="19"/>
  <c r="F233" i="19"/>
  <c r="E233" i="19"/>
  <c r="D233" i="19"/>
  <c r="C233" i="19"/>
  <c r="I232" i="19"/>
  <c r="Q232" i="19" s="1"/>
  <c r="H232" i="19"/>
  <c r="P232" i="19" s="1"/>
  <c r="G232" i="19"/>
  <c r="F232" i="19"/>
  <c r="E232" i="19"/>
  <c r="D232" i="19"/>
  <c r="C232" i="19"/>
  <c r="I231" i="19"/>
  <c r="Q231" i="19" s="1"/>
  <c r="H231" i="19"/>
  <c r="P231" i="19" s="1"/>
  <c r="G231" i="19"/>
  <c r="O231" i="19" s="1"/>
  <c r="F231" i="19"/>
  <c r="N231" i="19" s="1"/>
  <c r="E231" i="19"/>
  <c r="M231" i="19" s="1"/>
  <c r="D231" i="19"/>
  <c r="L231" i="19" s="1"/>
  <c r="C231" i="19"/>
  <c r="K231" i="19" s="1"/>
  <c r="M230" i="19"/>
  <c r="I230" i="19"/>
  <c r="Q230" i="19" s="1"/>
  <c r="H230" i="19"/>
  <c r="P230" i="19" s="1"/>
  <c r="G230" i="19"/>
  <c r="O230" i="19" s="1"/>
  <c r="F230" i="19"/>
  <c r="N230" i="19" s="1"/>
  <c r="E230" i="19"/>
  <c r="D230" i="19"/>
  <c r="L230" i="19" s="1"/>
  <c r="C230" i="19"/>
  <c r="K230" i="19" s="1"/>
  <c r="K229" i="19"/>
  <c r="I229" i="19"/>
  <c r="Q229" i="19" s="1"/>
  <c r="H229" i="19"/>
  <c r="P229" i="19" s="1"/>
  <c r="G229" i="19"/>
  <c r="O229" i="19" s="1"/>
  <c r="F229" i="19"/>
  <c r="N229" i="19" s="1"/>
  <c r="E229" i="19"/>
  <c r="M229" i="19" s="1"/>
  <c r="D229" i="19"/>
  <c r="L229" i="19" s="1"/>
  <c r="C229" i="19"/>
  <c r="I228" i="19"/>
  <c r="Q228" i="19" s="1"/>
  <c r="H228" i="19"/>
  <c r="P228" i="19" s="1"/>
  <c r="G228" i="19"/>
  <c r="O228" i="19" s="1"/>
  <c r="F228" i="19"/>
  <c r="N228" i="19" s="1"/>
  <c r="E228" i="19"/>
  <c r="M228" i="19" s="1"/>
  <c r="D228" i="19"/>
  <c r="L228" i="19" s="1"/>
  <c r="C228" i="19"/>
  <c r="K228" i="19" s="1"/>
  <c r="I227" i="19"/>
  <c r="Q227" i="19" s="1"/>
  <c r="H227" i="19"/>
  <c r="P227" i="19" s="1"/>
  <c r="G227" i="19"/>
  <c r="O227" i="19" s="1"/>
  <c r="F227" i="19"/>
  <c r="N227" i="19" s="1"/>
  <c r="E227" i="19"/>
  <c r="M227" i="19" s="1"/>
  <c r="D227" i="19"/>
  <c r="L227" i="19" s="1"/>
  <c r="C227" i="19"/>
  <c r="K227" i="19" s="1"/>
  <c r="Q226" i="19"/>
  <c r="P226" i="19"/>
  <c r="I226" i="19"/>
  <c r="H226" i="19"/>
  <c r="G226" i="19"/>
  <c r="O226" i="19" s="1"/>
  <c r="F226" i="19"/>
  <c r="N226" i="19" s="1"/>
  <c r="E226" i="19"/>
  <c r="M226" i="19" s="1"/>
  <c r="D226" i="19"/>
  <c r="L226" i="19" s="1"/>
  <c r="C226" i="19"/>
  <c r="K226" i="19" s="1"/>
  <c r="K225" i="19"/>
  <c r="I225" i="19"/>
  <c r="Q225" i="19" s="1"/>
  <c r="H225" i="19"/>
  <c r="P225" i="19" s="1"/>
  <c r="G225" i="19"/>
  <c r="O225" i="19" s="1"/>
  <c r="F225" i="19"/>
  <c r="N225" i="19" s="1"/>
  <c r="E225" i="19"/>
  <c r="M225" i="19" s="1"/>
  <c r="D225" i="19"/>
  <c r="L225" i="19" s="1"/>
  <c r="C225" i="19"/>
  <c r="I224" i="19"/>
  <c r="Q224" i="19" s="1"/>
  <c r="H224" i="19"/>
  <c r="P224" i="19" s="1"/>
  <c r="G224" i="19"/>
  <c r="O224" i="19" s="1"/>
  <c r="F224" i="19"/>
  <c r="N224" i="19" s="1"/>
  <c r="E224" i="19"/>
  <c r="M224" i="19" s="1"/>
  <c r="D224" i="19"/>
  <c r="L224" i="19" s="1"/>
  <c r="C224" i="19"/>
  <c r="K224" i="19" s="1"/>
  <c r="N223" i="19"/>
  <c r="I223" i="19"/>
  <c r="Q223" i="19" s="1"/>
  <c r="H223" i="19"/>
  <c r="P223" i="19" s="1"/>
  <c r="G223" i="19"/>
  <c r="O223" i="19" s="1"/>
  <c r="F223" i="19"/>
  <c r="E223" i="19"/>
  <c r="M223" i="19" s="1"/>
  <c r="D223" i="19"/>
  <c r="L223" i="19" s="1"/>
  <c r="C223" i="19"/>
  <c r="K223" i="19" s="1"/>
  <c r="Q222" i="19"/>
  <c r="L222" i="19"/>
  <c r="I222" i="19"/>
  <c r="H222" i="19"/>
  <c r="P222" i="19" s="1"/>
  <c r="G222" i="19"/>
  <c r="O222" i="19" s="1"/>
  <c r="F222" i="19"/>
  <c r="N222" i="19" s="1"/>
  <c r="E222" i="19"/>
  <c r="M222" i="19" s="1"/>
  <c r="D222" i="19"/>
  <c r="C222" i="19"/>
  <c r="K222" i="19" s="1"/>
  <c r="Q221" i="19"/>
  <c r="O221" i="19"/>
  <c r="H221" i="19"/>
  <c r="P221" i="19" s="1"/>
  <c r="G221" i="19"/>
  <c r="F221" i="19"/>
  <c r="N221" i="19" s="1"/>
  <c r="E221" i="19"/>
  <c r="M221" i="19" s="1"/>
  <c r="D221" i="19"/>
  <c r="L221" i="19" s="1"/>
  <c r="C221" i="19"/>
  <c r="K221" i="19" s="1"/>
  <c r="Q220" i="19"/>
  <c r="H220" i="19"/>
  <c r="P220" i="19" s="1"/>
  <c r="G220" i="19"/>
  <c r="F220" i="19"/>
  <c r="N220" i="19" s="1"/>
  <c r="E220" i="19"/>
  <c r="M220" i="19" s="1"/>
  <c r="D220" i="19"/>
  <c r="L220" i="19" s="1"/>
  <c r="C220" i="19"/>
  <c r="K220" i="19" s="1"/>
  <c r="O232" i="19" l="1"/>
  <c r="P13" i="2"/>
  <c r="Q13" i="2"/>
  <c r="N233" i="19"/>
  <c r="O233" i="19"/>
  <c r="K232" i="19"/>
  <c r="P233" i="19"/>
  <c r="P14" i="2"/>
  <c r="R15" i="2"/>
  <c r="J13" i="2"/>
  <c r="S13" i="2"/>
  <c r="L19" i="2"/>
  <c r="W30" i="2"/>
  <c r="W35" i="2"/>
  <c r="J44" i="2"/>
  <c r="J45" i="2" s="1"/>
  <c r="J46" i="2" s="1"/>
  <c r="J47" i="2" s="1"/>
  <c r="J48" i="2" s="1"/>
  <c r="J49" i="2" s="1"/>
  <c r="J50" i="2" s="1"/>
  <c r="J51" i="2" s="1"/>
  <c r="J52" i="2" s="1"/>
  <c r="J53" i="2" s="1"/>
  <c r="J54" i="2" s="1"/>
  <c r="J55" i="2" s="1"/>
  <c r="W12" i="2"/>
  <c r="R13" i="2"/>
  <c r="L232" i="19"/>
  <c r="M233" i="19"/>
  <c r="S10" i="2"/>
  <c r="L13" i="2"/>
  <c r="M21" i="2"/>
  <c r="M22" i="2" s="1"/>
  <c r="X35" i="2"/>
  <c r="Y35" i="2" s="1"/>
  <c r="K44" i="2"/>
  <c r="K45" i="2" s="1"/>
  <c r="K46" i="2" s="1"/>
  <c r="K47" i="2" s="1"/>
  <c r="K48" i="2" s="1"/>
  <c r="K49" i="2" s="1"/>
  <c r="K50" i="2" s="1"/>
  <c r="K51" i="2" s="1"/>
  <c r="K52" i="2" s="1"/>
  <c r="K53" i="2" s="1"/>
  <c r="K54" i="2" s="1"/>
  <c r="K55" i="2" s="1"/>
  <c r="W20" i="2"/>
  <c r="O220" i="19"/>
  <c r="M232" i="19"/>
  <c r="K233" i="19"/>
  <c r="W13" i="2"/>
  <c r="N19" i="2"/>
  <c r="N39" i="2"/>
  <c r="Y32" i="2"/>
  <c r="Z35" i="2"/>
  <c r="AA35" i="2" s="1"/>
  <c r="X36" i="2"/>
  <c r="Y36" i="2" s="1"/>
  <c r="Q10" i="2"/>
  <c r="R10" i="2"/>
  <c r="N232" i="19"/>
  <c r="L233" i="19"/>
  <c r="R20" i="2"/>
  <c r="O45" i="2"/>
  <c r="O46" i="2" s="1"/>
  <c r="O47" i="2" s="1"/>
  <c r="O48" i="2" s="1"/>
  <c r="O49" i="2" s="1"/>
  <c r="O50" i="2" s="1"/>
  <c r="O51" i="2" s="1"/>
  <c r="O52" i="2" s="1"/>
  <c r="O53" i="2" s="1"/>
  <c r="O54" i="2" s="1"/>
  <c r="O55" i="2" s="1"/>
  <c r="Z36" i="2"/>
  <c r="W17" i="2"/>
  <c r="Z33" i="2"/>
  <c r="AA33" i="2" s="1"/>
  <c r="W44" i="2"/>
  <c r="W19" i="2"/>
  <c r="T16" i="2"/>
  <c r="W16" i="2" s="1"/>
  <c r="X33" i="2"/>
  <c r="Y33" i="2" s="1"/>
  <c r="W33" i="2"/>
  <c r="AA34" i="2"/>
  <c r="O10" i="2"/>
  <c r="X29" i="2"/>
  <c r="Y29" i="2" s="1"/>
  <c r="P12" i="2"/>
  <c r="Q12" i="2"/>
  <c r="U45" i="2"/>
  <c r="W45" i="2" s="1"/>
  <c r="AA27" i="2"/>
  <c r="S12" i="2"/>
  <c r="Z29" i="2"/>
  <c r="AA29" i="2" s="1"/>
  <c r="R12" i="2"/>
  <c r="AA36" i="2"/>
  <c r="Z38" i="2"/>
  <c r="X38" i="2"/>
  <c r="L39" i="2"/>
  <c r="X31" i="2"/>
  <c r="AA38" i="2"/>
  <c r="Y31" i="2"/>
  <c r="K39" i="2"/>
  <c r="K22" i="2" s="1"/>
  <c r="R19" i="2"/>
  <c r="L22" i="2"/>
  <c r="M39" i="2"/>
  <c r="W18" i="2"/>
  <c r="P44" i="2"/>
  <c r="P39" i="2"/>
  <c r="P22" i="2" s="1"/>
  <c r="X27" i="2"/>
  <c r="Y27" i="2" s="1"/>
  <c r="T46" i="2"/>
  <c r="P10" i="2"/>
  <c r="J39" i="2"/>
  <c r="J22" i="2" s="1"/>
  <c r="W11" i="2"/>
  <c r="AA28" i="2"/>
  <c r="Y28" i="2"/>
  <c r="W28" i="2"/>
  <c r="S19" i="2"/>
  <c r="N10" i="2"/>
  <c r="N44" i="2"/>
  <c r="N45" i="2" s="1"/>
  <c r="N46" i="2" s="1"/>
  <c r="N47" i="2" s="1"/>
  <c r="N48" i="2" s="1"/>
  <c r="N49" i="2" s="1"/>
  <c r="N50" i="2" s="1"/>
  <c r="N51" i="2" s="1"/>
  <c r="N52" i="2" s="1"/>
  <c r="N53" i="2" s="1"/>
  <c r="N54" i="2" s="1"/>
  <c r="N55" i="2" s="1"/>
  <c r="R14" i="2"/>
  <c r="Z31" i="2"/>
  <c r="AA31" i="2" s="1"/>
  <c r="P17" i="2"/>
  <c r="X34" i="2"/>
  <c r="Y34" i="2" s="1"/>
  <c r="O39" i="2"/>
  <c r="O22" i="2" s="1"/>
  <c r="W38" i="2"/>
  <c r="Q39" i="2"/>
  <c r="Q22" i="2" s="1"/>
  <c r="W31" i="2"/>
  <c r="R39" i="2"/>
  <c r="R22" i="2" s="1"/>
  <c r="T10" i="2"/>
  <c r="W10" i="2" s="1"/>
  <c r="W36" i="2"/>
  <c r="Y38" i="2"/>
  <c r="S39" i="2"/>
  <c r="S22" i="2" s="1"/>
  <c r="T39" i="2"/>
  <c r="R44" i="2"/>
  <c r="J12" i="2"/>
  <c r="W32" i="2"/>
  <c r="W34" i="2"/>
  <c r="W27" i="2"/>
  <c r="W14" i="2"/>
  <c r="R17" i="2"/>
  <c r="N21" i="2"/>
  <c r="N22" i="2" s="1"/>
  <c r="W15" i="2"/>
  <c r="P20" i="2"/>
  <c r="Y39" i="2" l="1"/>
  <c r="X39" i="2"/>
  <c r="Z39" i="2"/>
  <c r="W39" i="2"/>
  <c r="P45" i="2"/>
  <c r="X44" i="2"/>
  <c r="Y44" i="2" s="1"/>
  <c r="T47" i="2"/>
  <c r="AA39" i="2"/>
  <c r="W21" i="2"/>
  <c r="W22" i="2" s="1"/>
  <c r="Z44" i="2"/>
  <c r="AA44" i="2" s="1"/>
  <c r="R45" i="2"/>
  <c r="T22" i="2"/>
  <c r="U46" i="2"/>
  <c r="W46" i="2" s="1"/>
  <c r="X45" i="2" l="1"/>
  <c r="Y45" i="2" s="1"/>
  <c r="P46" i="2"/>
  <c r="U47" i="2"/>
  <c r="T48" i="2"/>
  <c r="W47" i="2"/>
  <c r="Z45" i="2"/>
  <c r="AA45" i="2" s="1"/>
  <c r="R46" i="2"/>
  <c r="T49" i="2" l="1"/>
  <c r="U48" i="2"/>
  <c r="X46" i="2"/>
  <c r="Y46" i="2" s="1"/>
  <c r="P47" i="2"/>
  <c r="R47" i="2"/>
  <c r="Z46" i="2"/>
  <c r="AA46" i="2" s="1"/>
  <c r="Z47" i="2" l="1"/>
  <c r="AA47" i="2" s="1"/>
  <c r="R48" i="2"/>
  <c r="P48" i="2"/>
  <c r="X47" i="2"/>
  <c r="Y47" i="2" s="1"/>
  <c r="U49" i="2"/>
  <c r="W48" i="2"/>
  <c r="T50" i="2"/>
  <c r="W49" i="2"/>
  <c r="U50" i="2" l="1"/>
  <c r="X48" i="2"/>
  <c r="Y48" i="2" s="1"/>
  <c r="P49" i="2"/>
  <c r="Z48" i="2"/>
  <c r="AA48" i="2" s="1"/>
  <c r="R49" i="2"/>
  <c r="W50" i="2"/>
  <c r="T51" i="2"/>
  <c r="T52" i="2" l="1"/>
  <c r="R50" i="2"/>
  <c r="Z49" i="2"/>
  <c r="AA49" i="2" s="1"/>
  <c r="X49" i="2"/>
  <c r="Y49" i="2" s="1"/>
  <c r="P50" i="2"/>
  <c r="U51" i="2"/>
  <c r="U52" i="2" l="1"/>
  <c r="W52" i="2" s="1"/>
  <c r="X50" i="2"/>
  <c r="Y50" i="2" s="1"/>
  <c r="P51" i="2"/>
  <c r="Z50" i="2"/>
  <c r="AA50" i="2" s="1"/>
  <c r="R51" i="2"/>
  <c r="T53" i="2"/>
  <c r="W51" i="2"/>
  <c r="T54" i="2" l="1"/>
  <c r="Z51" i="2"/>
  <c r="AA51" i="2" s="1"/>
  <c r="R52" i="2"/>
  <c r="P52" i="2"/>
  <c r="X51" i="2"/>
  <c r="Y51" i="2" s="1"/>
  <c r="U53" i="2"/>
  <c r="U54" i="2" l="1"/>
  <c r="W53" i="2"/>
  <c r="X52" i="2"/>
  <c r="Y52" i="2" s="1"/>
  <c r="P53" i="2"/>
  <c r="Z52" i="2"/>
  <c r="AA52" i="2" s="1"/>
  <c r="R53" i="2"/>
  <c r="W54" i="2"/>
  <c r="T55" i="2"/>
  <c r="P54" i="2" l="1"/>
  <c r="X53" i="2"/>
  <c r="Y53" i="2" s="1"/>
  <c r="R54" i="2"/>
  <c r="Z53" i="2"/>
  <c r="AA53" i="2" s="1"/>
  <c r="U55" i="2"/>
  <c r="Z54" i="2" l="1"/>
  <c r="AA54" i="2" s="1"/>
  <c r="R55" i="2"/>
  <c r="Z55" i="2" s="1"/>
  <c r="AA55" i="2" s="1"/>
  <c r="X54" i="2"/>
  <c r="Y54" i="2" s="1"/>
  <c r="P55" i="2"/>
  <c r="X55" i="2" s="1"/>
  <c r="Y55" i="2" s="1"/>
  <c r="W55" i="2"/>
  <c r="Q207" i="19" l="1"/>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AD33" i="24" s="1"/>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<sst xmlns="http://schemas.openxmlformats.org/spreadsheetml/2006/main" count="846" uniqueCount="106">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</sst>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8">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4" fillId="0" borderId="0" applyNumberFormat="0" applyBorder="0" applyProtection="0">
      <alignment vertical="center"/>
    </xf>
    <xf numFmtId="0" fontId="53" fillId="0" borderId="0" applyNumberFormat="0" applyBorder="0" applyProtection="0">
      <alignment vertical="center"/>
    </xf>
    <xf numFmtId="0" fontId="55"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2"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1"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6" fillId="0" borderId="0"/>
    <xf numFmtId="0" fontId="57" fillId="0" borderId="0" applyNumberFormat="0" applyBorder="0" applyProtection="0"/>
    <xf numFmtId="9" fontId="56" fillId="0" borderId="0" applyFont="0" applyFill="0" applyBorder="0" applyAlignment="0" applyProtection="0"/>
    <xf numFmtId="0" fontId="56" fillId="0" borderId="0"/>
    <xf numFmtId="0" fontId="58" fillId="0" borderId="0" applyNumberFormat="0" applyFill="0" applyBorder="0" applyAlignment="0" applyProtection="0"/>
    <xf numFmtId="0" fontId="58"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7" fillId="0" borderId="0" applyNumberFormat="0" applyBorder="0" applyProtection="0"/>
    <xf numFmtId="0" fontId="9" fillId="0" borderId="0"/>
    <xf numFmtId="0" fontId="59"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6" borderId="0" applyNumberFormat="0" applyBorder="0" applyAlignment="0" applyProtection="0"/>
    <xf numFmtId="0" fontId="61" fillId="20" borderId="0" applyNumberFormat="0" applyBorder="0" applyAlignment="0" applyProtection="0"/>
    <xf numFmtId="0" fontId="62" fillId="37" borderId="10" applyNumberFormat="0" applyAlignment="0" applyProtection="0"/>
    <xf numFmtId="0" fontId="63" fillId="38" borderId="11" applyNumberFormat="0" applyAlignment="0" applyProtection="0"/>
    <xf numFmtId="0" fontId="64" fillId="0" borderId="0" applyNumberFormat="0" applyFill="0" applyBorder="0" applyAlignment="0" applyProtection="0"/>
    <xf numFmtId="0" fontId="65" fillId="21" borderId="0" applyNumberFormat="0" applyBorder="0" applyAlignment="0" applyProtection="0"/>
    <xf numFmtId="0" fontId="66" fillId="0" borderId="12" applyNumberFormat="0" applyFill="0" applyAlignment="0" applyProtection="0"/>
    <xf numFmtId="0" fontId="67" fillId="0" borderId="13" applyNumberFormat="0" applyFill="0" applyAlignment="0" applyProtection="0"/>
    <xf numFmtId="0" fontId="68" fillId="0" borderId="14" applyNumberFormat="0" applyFill="0" applyAlignment="0" applyProtection="0"/>
    <xf numFmtId="0" fontId="68" fillId="0" borderId="0" applyNumberFormat="0" applyFill="0" applyBorder="0" applyAlignment="0" applyProtection="0"/>
    <xf numFmtId="0" fontId="69" fillId="24" borderId="10" applyNumberFormat="0" applyAlignment="0" applyProtection="0"/>
    <xf numFmtId="0" fontId="70" fillId="0" borderId="15" applyNumberFormat="0" applyFill="0" applyAlignment="0" applyProtection="0"/>
    <xf numFmtId="0" fontId="71" fillId="39" borderId="0" applyNumberFormat="0" applyBorder="0" applyAlignment="0" applyProtection="0"/>
    <xf numFmtId="0" fontId="9" fillId="40" borderId="16" applyNumberFormat="0" applyFont="0" applyAlignment="0" applyProtection="0"/>
    <xf numFmtId="0" fontId="72" fillId="37" borderId="17" applyNumberFormat="0" applyAlignment="0" applyProtection="0"/>
    <xf numFmtId="0" fontId="73" fillId="0" borderId="0" applyNumberFormat="0" applyFill="0" applyBorder="0" applyAlignment="0" applyProtection="0"/>
    <xf numFmtId="0" fontId="74" fillId="0" borderId="18" applyNumberFormat="0" applyFill="0" applyAlignment="0" applyProtection="0"/>
    <xf numFmtId="0" fontId="7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7" fillId="0" borderId="0"/>
    <xf numFmtId="43" fontId="76" fillId="0" borderId="0" applyFont="0" applyFill="0" applyBorder="0" applyAlignment="0" applyProtection="0"/>
    <xf numFmtId="9" fontId="76" fillId="0" borderId="0" applyFont="0" applyFill="0" applyBorder="0" applyAlignment="0" applyProtection="0"/>
    <xf numFmtId="0" fontId="9" fillId="0" borderId="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0" fontId="9" fillId="0" borderId="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4">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0" fontId="26" fillId="5" borderId="0" xfId="0" applyFont="1" applyFill="1" applyAlignment="1">
      <alignment horizontal="center" vertical="center"/>
    </xf>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180669</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24</xdr:col>
      <xdr:colOff>60713</xdr:colOff>
      <xdr:row>55</xdr:row>
      <xdr:rowOff>130393</xdr:rowOff>
    </xdr:to>
    <xdr:pic>
      <xdr:nvPicPr>
        <xdr:cNvPr id="3" name="Picture 2">
          <a:extLst>
            <a:ext uri="{FF2B5EF4-FFF2-40B4-BE49-F238E27FC236}">
              <a16:creationId xmlns:a16="http://schemas.microsoft.com/office/drawing/2014/main" id="{59EEC51B-DCCC-9731-618E-780EEEE75085}"/>
            </a:ext>
          </a:extLst>
        </xdr:cNvPr>
        <xdr:cNvPicPr>
          <a:picLocks noChangeAspect="1"/>
        </xdr:cNvPicPr>
      </xdr:nvPicPr>
      <xdr:blipFill>
        <a:blip xmlns:r="http://schemas.openxmlformats.org/officeDocument/2006/relationships" r:embed="rId1"/>
        <a:stretch>
          <a:fillRect/>
        </a:stretch>
      </xdr:blipFill>
      <xdr:spPr>
        <a:xfrm>
          <a:off x="1333500" y="762000"/>
          <a:ext cx="14729213" cy="9845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503555</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752404</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501650</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140408</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506730</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465879</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654826</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161619</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44779</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NEW%20Global%20Milk%20Deliveries%20-%20Selected%20Regions%20(Not%20for%20website).xlsx" TargetMode="External"/><Relationship Id="rId1" Type="http://schemas.openxmlformats.org/officeDocument/2006/relationships/externalLinkPath" Target="workings/NEW%20Global%20Milk%20Deliveries%20-%20Selected%20Regions%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3">
          <cell r="A3" t="str">
            <v>Global milk deliveries</v>
          </cell>
        </row>
        <row r="220">
          <cell r="C220">
            <v>28.410244387096775</v>
          </cell>
          <cell r="D220">
            <v>22.846768099461194</v>
          </cell>
          <cell r="E220">
            <v>376.13483870967735</v>
          </cell>
          <cell r="F220">
            <v>41.354838709677416</v>
          </cell>
          <cell r="G220">
            <v>74.716664516129043</v>
          </cell>
          <cell r="H220">
            <v>272.44858154975998</v>
          </cell>
        </row>
        <row r="221">
          <cell r="C221">
            <v>26.515809649999998</v>
          </cell>
          <cell r="D221">
            <v>20.441179045917927</v>
          </cell>
          <cell r="E221">
            <v>379.09612127142861</v>
          </cell>
          <cell r="F221">
            <v>42</v>
          </cell>
          <cell r="G221">
            <v>64.686192857142856</v>
          </cell>
          <cell r="H221">
            <v>278.87455248281145</v>
          </cell>
        </row>
        <row r="222">
          <cell r="C222">
            <v>26.336969638709675</v>
          </cell>
          <cell r="D222">
            <v>19.222399633410774</v>
          </cell>
          <cell r="E222">
            <v>402.8196244645161</v>
          </cell>
          <cell r="F222">
            <v>44.228709677419353</v>
          </cell>
          <cell r="G222">
            <v>55.230809032258065</v>
          </cell>
          <cell r="H222">
            <v>282.40980074688002</v>
          </cell>
          <cell r="I222">
            <v>830.19348964480696</v>
          </cell>
        </row>
        <row r="223">
          <cell r="C223">
            <v>27.434852566666667</v>
          </cell>
          <cell r="D223">
            <v>19.801019056726098</v>
          </cell>
          <cell r="E223">
            <v>420.77319831999995</v>
          </cell>
          <cell r="F223">
            <v>46.7</v>
          </cell>
          <cell r="G223">
            <v>47.133632000000006</v>
          </cell>
          <cell r="H223">
            <v>284.71655954336001</v>
          </cell>
          <cell r="I223">
            <v>846.5029342067528</v>
          </cell>
        </row>
        <row r="224">
          <cell r="C224">
            <v>28.96359709677419</v>
          </cell>
          <cell r="D224">
            <v>20.010702284095853</v>
          </cell>
          <cell r="E224">
            <v>421.37817878709677</v>
          </cell>
          <cell r="F224">
            <v>47.064516129032256</v>
          </cell>
          <cell r="G224">
            <v>30.920481290322581</v>
          </cell>
          <cell r="H224">
            <v>285.20917333151999</v>
          </cell>
          <cell r="I224">
            <v>833.51469462206728</v>
          </cell>
        </row>
        <row r="225">
          <cell r="C225">
            <v>30.953276166666669</v>
          </cell>
          <cell r="D225">
            <v>18.836666666666666</v>
          </cell>
          <cell r="E225">
            <v>408.92504631999998</v>
          </cell>
          <cell r="F225">
            <v>45.233333333333334</v>
          </cell>
          <cell r="G225">
            <v>8.4490920000000003</v>
          </cell>
          <cell r="H225">
            <v>282.45527278886397</v>
          </cell>
          <cell r="I225">
            <v>794.7960362755307</v>
          </cell>
        </row>
        <row r="226">
          <cell r="C226">
            <v>32.692698064516129</v>
          </cell>
          <cell r="D226">
            <v>17.945161290322581</v>
          </cell>
          <cell r="E226">
            <v>393.90844827096765</v>
          </cell>
          <cell r="F226">
            <v>42.258064516129032</v>
          </cell>
          <cell r="G226">
            <v>9.7742554838709665</v>
          </cell>
          <cell r="H226">
            <v>279.76673830656</v>
          </cell>
          <cell r="I226">
            <v>775.8829684613986</v>
          </cell>
        </row>
        <row r="227">
          <cell r="C227">
            <v>35.175667677419355</v>
          </cell>
          <cell r="D227">
            <v>21.338709677419356</v>
          </cell>
          <cell r="E227">
            <v>390.11497199999997</v>
          </cell>
          <cell r="F227">
            <v>40.58064516129032</v>
          </cell>
          <cell r="G227">
            <v>45.237259354838713</v>
          </cell>
          <cell r="H227">
            <v>277.70628640416004</v>
          </cell>
          <cell r="I227">
            <v>808.46152893319254</v>
          </cell>
        </row>
        <row r="228">
          <cell r="C228">
            <v>37.180026433333332</v>
          </cell>
          <cell r="D228">
            <v>26.959999999999997</v>
          </cell>
          <cell r="E228">
            <v>385.33103784000008</v>
          </cell>
          <cell r="F228">
            <v>40.733333333333334</v>
          </cell>
          <cell r="G228">
            <v>86.271379999999994</v>
          </cell>
          <cell r="H228">
            <v>278.84308745375995</v>
          </cell>
          <cell r="I228">
            <v>855.16574550042662</v>
          </cell>
        </row>
        <row r="229">
          <cell r="C229">
            <v>37.494299516129033</v>
          </cell>
          <cell r="D229">
            <v>28.9</v>
          </cell>
          <cell r="E229">
            <v>381.51268734193542</v>
          </cell>
          <cell r="F229">
            <v>42.226774193548387</v>
          </cell>
          <cell r="G229">
            <v>98.055832258064527</v>
          </cell>
          <cell r="H229">
            <v>276.65474543327997</v>
          </cell>
          <cell r="I229">
            <v>864.84433874295723</v>
          </cell>
        </row>
        <row r="230">
          <cell r="C230">
            <v>36.718539464355999</v>
          </cell>
          <cell r="D230">
            <v>28.30667209328627</v>
          </cell>
          <cell r="E230">
            <v>364.96646007999999</v>
          </cell>
          <cell r="F230">
            <v>42.902897769172782</v>
          </cell>
          <cell r="G230">
            <v>95.400283999999999</v>
          </cell>
          <cell r="H230">
            <v>276.11192293209598</v>
          </cell>
          <cell r="I230">
            <v>844.40677633891096</v>
          </cell>
        </row>
        <row r="231">
          <cell r="C231">
            <v>33.718406774193546</v>
          </cell>
          <cell r="D231">
            <v>26.26143934126824</v>
          </cell>
          <cell r="E231">
            <v>379.67279954838705</v>
          </cell>
          <cell r="F231">
            <v>43.293366469986928</v>
          </cell>
          <cell r="G231">
            <v>85.023491612903229</v>
          </cell>
          <cell r="H231">
            <v>277.50734622048003</v>
          </cell>
          <cell r="I231">
            <v>845.4768499672191</v>
          </cell>
        </row>
        <row r="232">
          <cell r="C232">
            <v>31.160970129032261</v>
          </cell>
          <cell r="D232">
            <v>23.186485020042603</v>
          </cell>
          <cell r="E232">
            <v>382.679027631699</v>
          </cell>
          <cell r="F232">
            <v>42.885372036460488</v>
          </cell>
          <cell r="G232">
            <v>76.189068387096782</v>
          </cell>
          <cell r="H232">
            <v>282.40980074688002</v>
          </cell>
          <cell r="I232">
            <v>838.51072395121116</v>
          </cell>
        </row>
        <row r="233">
          <cell r="C233">
            <v>29.313822178571428</v>
          </cell>
          <cell r="D233">
            <v>20.55860280510657</v>
          </cell>
          <cell r="E233">
            <v>399.7290775714286</v>
          </cell>
          <cell r="F233">
            <v>43.527208943629759</v>
          </cell>
          <cell r="G233">
            <v>68.570832857142861</v>
          </cell>
          <cell r="H233">
            <v>287.30718026859432</v>
          </cell>
          <cell r="I233">
            <v>849.00672462447346</v>
          </cell>
        </row>
        <row r="234">
          <cell r="C234">
            <v>28.42379016129032</v>
          </cell>
          <cell r="D234">
            <v>19.751742290751615</v>
          </cell>
          <cell r="G234">
            <v>60.619180645161293</v>
          </cell>
          <cell r="H234">
            <v>289.75637752991997</v>
          </cell>
        </row>
      </sheetData>
      <sheetData sheetId="1" refreshError="1"/>
      <sheetData sheetId="2" refreshError="1"/>
      <sheetData sheetId="3">
        <row r="3">
          <cell r="AA3">
            <v>690.79355197864527</v>
          </cell>
        </row>
      </sheetData>
      <sheetData sheetId="4">
        <row r="4">
          <cell r="C4">
            <v>594.24090302000002</v>
          </cell>
        </row>
      </sheetData>
      <sheetData sheetId="5">
        <row r="4">
          <cell r="C4">
            <v>10322.4984864</v>
          </cell>
        </row>
      </sheetData>
      <sheetData sheetId="6">
        <row r="4">
          <cell r="C4">
            <v>1203.8</v>
          </cell>
        </row>
      </sheetData>
      <sheetData sheetId="7">
        <row r="4">
          <cell r="Y4">
            <v>6666.2439848937602</v>
          </cell>
          <cell r="AF4">
            <v>7700.1219094655999</v>
          </cell>
          <cell r="AG4">
            <v>7838.8826875824006</v>
          </cell>
          <cell r="AH4">
            <v>7905.8402694038405</v>
          </cell>
          <cell r="AI4">
            <v>8075.4367759910401</v>
          </cell>
          <cell r="AJ4">
            <v>8110.6776085286401</v>
          </cell>
          <cell r="AK4">
            <v>8119.9283270697606</v>
          </cell>
          <cell r="AL4">
            <v>8230.4964391564808</v>
          </cell>
          <cell r="AM4">
            <v>8523.8763700319996</v>
          </cell>
          <cell r="AN4">
            <v>8434.4527574678414</v>
          </cell>
          <cell r="AP4">
            <v>8405.819581031039</v>
          </cell>
          <cell r="AQ4">
            <v>8559.9982233830397</v>
          </cell>
        </row>
        <row r="5">
          <cell r="AF5">
            <v>7970.5952991916811</v>
          </cell>
          <cell r="AG5">
            <v>8117.7257750361596</v>
          </cell>
          <cell r="AH5">
            <v>8199.2202002793601</v>
          </cell>
          <cell r="AI5">
            <v>8348.5532281574397</v>
          </cell>
          <cell r="AJ5">
            <v>8427.4045909603192</v>
          </cell>
          <cell r="AK5">
            <v>8395.2473312697603</v>
          </cell>
          <cell r="AL5">
            <v>8357.3634362918401</v>
          </cell>
          <cell r="AM5">
            <v>8746.3341254255993</v>
          </cell>
          <cell r="AN5">
            <v>8702.2830847536006</v>
          </cell>
          <cell r="AO5">
            <v>8745.0125942054401</v>
          </cell>
          <cell r="AP5">
            <v>8644.5762214732804</v>
          </cell>
          <cell r="AQ5">
            <v>8852.9376438518393</v>
          </cell>
        </row>
        <row r="6">
          <cell r="AF6">
            <v>7630.9617756105599</v>
          </cell>
          <cell r="AG6">
            <v>7710.2536488201604</v>
          </cell>
          <cell r="AH6">
            <v>7828.3104378211201</v>
          </cell>
          <cell r="AI6">
            <v>7955.6179453632003</v>
          </cell>
          <cell r="AJ6">
            <v>8056.05431809536</v>
          </cell>
          <cell r="AK6">
            <v>8028.3021624720004</v>
          </cell>
          <cell r="AL6">
            <v>8111.5586293420802</v>
          </cell>
          <cell r="AM6">
            <v>8344.1481240902394</v>
          </cell>
          <cell r="AN6">
            <v>8334.4568951423989</v>
          </cell>
          <cell r="AP6">
            <v>8205.3873459734405</v>
          </cell>
          <cell r="AQ6">
            <v>8481.5873709868811</v>
          </cell>
        </row>
        <row r="7">
          <cell r="AF7">
            <v>7680.2989411631997</v>
          </cell>
          <cell r="AG7">
            <v>7780.7353138953604</v>
          </cell>
          <cell r="AH7">
            <v>7888.6603635417596</v>
          </cell>
          <cell r="AI7">
            <v>8047.2441099609596</v>
          </cell>
          <cell r="AJ7">
            <v>8074.115244770881</v>
          </cell>
          <cell r="AK7">
            <v>8094.3787234800011</v>
          </cell>
          <cell r="AL7">
            <v>8262.2131884403188</v>
          </cell>
          <cell r="AM7">
            <v>8412.4272371318384</v>
          </cell>
          <cell r="AN7">
            <v>8448.9896008896012</v>
          </cell>
          <cell r="AP7">
            <v>8333.5758743289607</v>
          </cell>
          <cell r="AQ7">
            <v>8680.6980748243204</v>
          </cell>
        </row>
        <row r="8">
          <cell r="AF8">
            <v>7587.3512453452804</v>
          </cell>
          <cell r="AG8">
            <v>7664.8810769279999</v>
          </cell>
          <cell r="AH8">
            <v>7793.5101156902401</v>
          </cell>
          <cell r="AI8">
            <v>7950.7723308892801</v>
          </cell>
          <cell r="AJ8">
            <v>8037.1123706063991</v>
          </cell>
          <cell r="AK8">
            <v>8046.8035995542396</v>
          </cell>
          <cell r="AL8">
            <v>8207.5898980070415</v>
          </cell>
          <cell r="AM8">
            <v>8246.795324205119</v>
          </cell>
          <cell r="AN8">
            <v>8376.7458941875211</v>
          </cell>
          <cell r="AP8">
            <v>8328.2897494483204</v>
          </cell>
          <cell r="AQ8">
            <v>8616.3835554431989</v>
          </cell>
        </row>
        <row r="9">
          <cell r="AF9">
            <v>7274.5888565740797</v>
          </cell>
          <cell r="AG9">
            <v>7318.6398972460802</v>
          </cell>
          <cell r="AH9">
            <v>7484.2718101728005</v>
          </cell>
          <cell r="AI9">
            <v>7557.3965376883198</v>
          </cell>
          <cell r="AJ9">
            <v>7662.6785248943997</v>
          </cell>
          <cell r="AK9">
            <v>7750.7806062384007</v>
          </cell>
          <cell r="AL9">
            <v>7942.8431435683196</v>
          </cell>
          <cell r="AM9">
            <v>7937.1165082809603</v>
          </cell>
          <cell r="AN9">
            <v>8035.7908393862399</v>
          </cell>
          <cell r="AP9">
            <v>8044.1605371139203</v>
          </cell>
          <cell r="AQ9">
            <v>8344.1481240902394</v>
          </cell>
        </row>
        <row r="10">
          <cell r="AF10">
            <v>7519.9531531171206</v>
          </cell>
          <cell r="AG10">
            <v>7545.062246300161</v>
          </cell>
          <cell r="AH10">
            <v>7737.5652940368</v>
          </cell>
          <cell r="AI10">
            <v>7827.4294170076801</v>
          </cell>
          <cell r="AJ10">
            <v>7873.2424993065597</v>
          </cell>
          <cell r="AK10">
            <v>7988.6562258672002</v>
          </cell>
          <cell r="AL10">
            <v>8194.8150962121599</v>
          </cell>
          <cell r="AM10">
            <v>8203.6253043465604</v>
          </cell>
          <cell r="AN10">
            <v>8285.560239996481</v>
          </cell>
          <cell r="AP10">
            <v>8270.5828861680002</v>
          </cell>
          <cell r="AQ10">
            <v>8576.2971084316796</v>
          </cell>
        </row>
        <row r="11">
          <cell r="AF11">
            <v>7290.8877416227206</v>
          </cell>
          <cell r="AG11">
            <v>7349.0351153097599</v>
          </cell>
          <cell r="AH11">
            <v>7532.7279549120003</v>
          </cell>
          <cell r="AI11">
            <v>7603.2096199872003</v>
          </cell>
          <cell r="AJ11">
            <v>7641.9745357785596</v>
          </cell>
          <cell r="AK11">
            <v>7711.5751800403195</v>
          </cell>
          <cell r="AL11">
            <v>7974.5598928521595</v>
          </cell>
          <cell r="AM11">
            <v>7935.7949770608002</v>
          </cell>
          <cell r="AN11">
            <v>8010.2412357964795</v>
          </cell>
          <cell r="AP11">
            <v>7923.9011960793605</v>
          </cell>
          <cell r="AQ11">
            <v>8283.3576879628799</v>
          </cell>
        </row>
        <row r="12">
          <cell r="AF12">
            <v>7635.8073900844802</v>
          </cell>
          <cell r="AG12">
            <v>7681.6204723833607</v>
          </cell>
          <cell r="AH12">
            <v>7863.9917807654401</v>
          </cell>
          <cell r="AI12">
            <v>7954.7369245497603</v>
          </cell>
          <cell r="AJ12">
            <v>7997.4664340016006</v>
          </cell>
          <cell r="AK12">
            <v>8089.9736194128009</v>
          </cell>
          <cell r="AL12">
            <v>8304.0616770787201</v>
          </cell>
          <cell r="AM12">
            <v>8277.1905422687996</v>
          </cell>
          <cell r="AN12">
            <v>8327.4087286348804</v>
          </cell>
          <cell r="AP12">
            <v>8256.9270635596804</v>
          </cell>
          <cell r="AQ12">
            <v>8602.727732834881</v>
          </cell>
        </row>
        <row r="13">
          <cell r="AF13">
            <v>7792.6290948768001</v>
          </cell>
          <cell r="AG13">
            <v>7793.9506260969601</v>
          </cell>
          <cell r="AH13">
            <v>7985.5726530201591</v>
          </cell>
          <cell r="AI13">
            <v>8121.6903686966398</v>
          </cell>
          <cell r="AJ13">
            <v>8198.779689872641</v>
          </cell>
          <cell r="AK13">
            <v>8315.5149476534407</v>
          </cell>
          <cell r="AL13">
            <v>8530.484026132799</v>
          </cell>
          <cell r="AM13">
            <v>8391.7232480160001</v>
          </cell>
          <cell r="AN13">
            <v>8505.3749329497605</v>
          </cell>
          <cell r="AP13">
            <v>8445.9060280425601</v>
          </cell>
          <cell r="AQ13">
            <v>8754.7038231532806</v>
          </cell>
        </row>
        <row r="14">
          <cell r="AF14">
            <v>7123.0532766624001</v>
          </cell>
          <cell r="AG14">
            <v>7446.3879151948804</v>
          </cell>
          <cell r="AH14">
            <v>7353.8807297836802</v>
          </cell>
          <cell r="AI14">
            <v>7476.7831332585602</v>
          </cell>
          <cell r="AJ14">
            <v>7473.69956041152</v>
          </cell>
          <cell r="AK14">
            <v>7882.9337282544002</v>
          </cell>
          <cell r="AL14">
            <v>7790.4265428432</v>
          </cell>
          <cell r="AM14">
            <v>7726.5525338688003</v>
          </cell>
          <cell r="AN14">
            <v>7804.9633862649607</v>
          </cell>
          <cell r="AP14">
            <v>7808.48746951872</v>
          </cell>
          <cell r="AQ14">
            <v>8044.6010475206403</v>
          </cell>
        </row>
        <row r="15">
          <cell r="AF15">
            <v>7966.6307055312009</v>
          </cell>
          <cell r="AG15">
            <v>8105.8319940547208</v>
          </cell>
          <cell r="AH15">
            <v>8255.1650219328003</v>
          </cell>
          <cell r="AI15">
            <v>8364.8521132060796</v>
          </cell>
          <cell r="AJ15">
            <v>8301.4186146384</v>
          </cell>
          <cell r="AK15">
            <v>8546.7829111814408</v>
          </cell>
          <cell r="AL15">
            <v>8720.7845218358398</v>
          </cell>
          <cell r="AM15">
            <v>8684.6626684847997</v>
          </cell>
          <cell r="AN15">
            <v>8726.9516675299201</v>
          </cell>
          <cell r="AP15">
            <v>8754.7038231532806</v>
          </cell>
          <cell r="AQ15">
            <v>8982.4477034275187</v>
          </cell>
        </row>
      </sheetData>
      <sheetData sheetId="8">
        <row r="4">
          <cell r="W4">
            <v>95.333069345051669</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obal Milk Deliveries"/>
      <sheetName val="Chart"/>
      <sheetName val="Argentina"/>
      <sheetName val="Australia"/>
      <sheetName val="EU-27"/>
      <sheetName val="UK"/>
      <sheetName val="New Zealand"/>
      <sheetName val="United States"/>
      <sheetName val="Disclaimer"/>
      <sheetName val="world supplies_total"/>
      <sheetName val="12 month rolling by region"/>
    </sheetNames>
    <sheetDataSet>
      <sheetData sheetId="0">
        <row r="9">
          <cell r="K9" t="str">
            <v>Argentina</v>
          </cell>
          <cell r="L9" t="str">
            <v>Australia</v>
          </cell>
          <cell r="M9" t="str">
            <v>EU (ex UK)</v>
          </cell>
          <cell r="N9" t="str">
            <v>UK</v>
          </cell>
          <cell r="O9" t="str">
            <v>New Zealand</v>
          </cell>
          <cell r="P9" t="str">
            <v>United States</v>
          </cell>
          <cell r="Q9" t="str">
            <v>Total selected regions</v>
          </cell>
        </row>
        <row r="200">
          <cell r="B200">
            <v>45047</v>
          </cell>
          <cell r="K200">
            <v>-0.69773060267979048</v>
          </cell>
          <cell r="L200">
            <v>0.28401576158849906</v>
          </cell>
          <cell r="M200">
            <v>17.592226012903325</v>
          </cell>
          <cell r="N200">
            <v>0.23441791178638738</v>
          </cell>
          <cell r="O200">
            <v>2.1064163708488408</v>
          </cell>
          <cell r="P200">
            <v>1.3783712726399813</v>
          </cell>
          <cell r="Q200">
            <v>20.897716727087186</v>
          </cell>
        </row>
        <row r="201">
          <cell r="B201">
            <v>45078</v>
          </cell>
          <cell r="K201">
            <v>-0.26332692837748084</v>
          </cell>
          <cell r="L201">
            <v>0.22813921167400153</v>
          </cell>
          <cell r="M201">
            <v>14.010776826666643</v>
          </cell>
          <cell r="N201">
            <v>0.28102056060094327</v>
          </cell>
          <cell r="O201">
            <v>-0.1218876615884934</v>
          </cell>
          <cell r="P201">
            <v>0.41114304627205911</v>
          </cell>
          <cell r="Q201">
            <v>14.545865055247646</v>
          </cell>
        </row>
        <row r="202">
          <cell r="B202">
            <v>45108</v>
          </cell>
          <cell r="K202">
            <v>-5.1095016416532246E-2</v>
          </cell>
          <cell r="L202">
            <v>-5.4311688854724594E-4</v>
          </cell>
          <cell r="M202">
            <v>14.182365716129027</v>
          </cell>
          <cell r="N202">
            <v>0.37342602869455988</v>
          </cell>
          <cell r="O202">
            <v>-7.6301707553097842E-2</v>
          </cell>
          <cell r="P202">
            <v>-2.7709525584000403</v>
          </cell>
          <cell r="Q202">
            <v>11.656899345565421</v>
          </cell>
        </row>
        <row r="203">
          <cell r="B203">
            <v>45139</v>
          </cell>
          <cell r="K203">
            <v>-0.12258667112634924</v>
          </cell>
          <cell r="L203">
            <v>0.13672079215280419</v>
          </cell>
          <cell r="M203">
            <v>11.562704309677315</v>
          </cell>
          <cell r="N203">
            <v>0.26936496612670169</v>
          </cell>
          <cell r="O203">
            <v>-0.86937616645160887</v>
          </cell>
          <cell r="P203">
            <v>-2.6714824665601213</v>
          </cell>
          <cell r="Q203">
            <v>8.3053447638187663</v>
          </cell>
        </row>
        <row r="204">
          <cell r="B204">
            <v>45170</v>
          </cell>
          <cell r="K204">
            <v>-1.2942785790653915</v>
          </cell>
          <cell r="L204">
            <v>0.13302654843271711</v>
          </cell>
          <cell r="M204">
            <v>7.2820153866666715</v>
          </cell>
          <cell r="N204">
            <v>-0.42990103379131739</v>
          </cell>
          <cell r="O204">
            <v>-0.33461832540959335</v>
          </cell>
          <cell r="P204">
            <v>-0.89570449366397042</v>
          </cell>
          <cell r="Q204">
            <v>4.4605395031690023</v>
          </cell>
        </row>
        <row r="205">
          <cell r="B205">
            <v>45200</v>
          </cell>
          <cell r="K205">
            <v>-1.538602627974555</v>
          </cell>
          <cell r="L205">
            <v>0.56590165070463527</v>
          </cell>
          <cell r="M205">
            <v>4.0025707096773999</v>
          </cell>
          <cell r="N205">
            <v>-1.0118505521996894</v>
          </cell>
          <cell r="O205">
            <v>-0.27882873326481672</v>
          </cell>
          <cell r="P205">
            <v>-2.3304421516800176</v>
          </cell>
          <cell r="Q205">
            <v>-0.59125170473703292</v>
          </cell>
        </row>
        <row r="206">
          <cell r="B206">
            <v>45231</v>
          </cell>
          <cell r="K206">
            <v>-1.3864945736015954</v>
          </cell>
          <cell r="L206">
            <v>1.702692513157249</v>
          </cell>
          <cell r="M206">
            <v>0.7307732533333251</v>
          </cell>
          <cell r="N206">
            <v>-1.0074123370383319</v>
          </cell>
          <cell r="O206">
            <v>-0.46755547042266699</v>
          </cell>
          <cell r="P206">
            <v>-1.952929469792025</v>
          </cell>
          <cell r="Q206">
            <v>-2.3809260843640914</v>
          </cell>
        </row>
        <row r="207">
          <cell r="B207">
            <v>45261</v>
          </cell>
          <cell r="K207">
            <v>-2.5494469474302441</v>
          </cell>
          <cell r="L207">
            <v>0.54240946091302433</v>
          </cell>
          <cell r="M207">
            <v>9.6630705419354967</v>
          </cell>
          <cell r="N207">
            <v>-6.4603663464922079E-2</v>
          </cell>
          <cell r="O207">
            <v>0.74014507797004114</v>
          </cell>
          <cell r="P207">
            <v>-1.0089109315200631</v>
          </cell>
          <cell r="Q207">
            <v>7.3226635384035035</v>
          </cell>
        </row>
        <row r="208">
          <cell r="B208">
            <v>45292</v>
          </cell>
          <cell r="K208">
            <v>-3.8929240855029619</v>
          </cell>
          <cell r="L208">
            <v>1.1654372733566802</v>
          </cell>
          <cell r="M208">
            <v>-2.1316129032257436</v>
          </cell>
          <cell r="N208">
            <v>-0.1222200092021879</v>
          </cell>
          <cell r="O208">
            <v>1.2911688680875528</v>
          </cell>
          <cell r="P208">
            <v>-3.1972529520000421</v>
          </cell>
          <cell r="Q208">
            <v>-6.8874038084866243</v>
          </cell>
        </row>
        <row r="209">
          <cell r="B209">
            <v>45323</v>
          </cell>
          <cell r="K209">
            <v>-5.1097148076204455</v>
          </cell>
          <cell r="L209">
            <v>0.97260344244301677</v>
          </cell>
          <cell r="M209">
            <v>15.415357142857147</v>
          </cell>
          <cell r="N209">
            <v>-0.29094827586207117</v>
          </cell>
          <cell r="O209">
            <v>1.1950815735092633</v>
          </cell>
          <cell r="P209">
            <v>-2.5182873251160913</v>
          </cell>
          <cell r="Q209">
            <v>9.6640917502107868</v>
          </cell>
        </row>
        <row r="210">
          <cell r="B210">
            <v>45352</v>
          </cell>
          <cell r="K210">
            <v>-3.8073494502847396</v>
          </cell>
          <cell r="L210">
            <v>0.50942949288813821</v>
          </cell>
          <cell r="M210">
            <v>3.3751612903225805</v>
          </cell>
          <cell r="N210">
            <v>2.1612903225808111E-2</v>
          </cell>
          <cell r="O210">
            <v>-1.9736477419354799</v>
          </cell>
          <cell r="P210">
            <v>-1.9325617843200007</v>
          </cell>
          <cell r="Q210">
            <v>-3.807355290103601</v>
          </cell>
        </row>
        <row r="211">
          <cell r="B211">
            <v>45383</v>
          </cell>
          <cell r="K211">
            <v>-4.6150377287864366</v>
          </cell>
          <cell r="L211">
            <v>0.4894300699375691</v>
          </cell>
          <cell r="M211">
            <v>3.3400000000000887</v>
          </cell>
          <cell r="N211">
            <v>-0.70899999999999608</v>
          </cell>
          <cell r="O211">
            <v>-2.0318157229376865</v>
          </cell>
          <cell r="P211">
            <v>-1.7914089873279977</v>
          </cell>
          <cell r="Q211">
            <v>-5.3178323691143987</v>
          </cell>
        </row>
        <row r="212">
          <cell r="B212">
            <v>45413</v>
          </cell>
          <cell r="K212">
            <v>-3.0693632000166318</v>
          </cell>
          <cell r="L212">
            <v>0.70330410228532259</v>
          </cell>
          <cell r="M212">
            <v>3.3070967741935533</v>
          </cell>
          <cell r="N212">
            <v>-0.29645161290322619</v>
          </cell>
          <cell r="O212">
            <v>-1.9080736974400061</v>
          </cell>
          <cell r="P212">
            <v>-3.2398829913599911</v>
          </cell>
          <cell r="Q212">
            <v>-4.5033706252410184</v>
          </cell>
        </row>
        <row r="213">
          <cell r="B213">
            <v>45444</v>
          </cell>
          <cell r="K213">
            <v>-2.1581279666666653</v>
          </cell>
          <cell r="L213">
            <v>0.65599987811714655</v>
          </cell>
          <cell r="M213">
            <v>3.4780000000000086</v>
          </cell>
          <cell r="N213">
            <v>7.1322832024634408E-2</v>
          </cell>
          <cell r="O213">
            <v>-8.0399007237136111E-2</v>
          </cell>
          <cell r="P213">
            <v>-4.7134613519040158</v>
          </cell>
          <cell r="Q213">
            <v>-2.746665615665961</v>
          </cell>
        </row>
        <row r="214">
          <cell r="B214">
            <v>45474</v>
          </cell>
          <cell r="K214">
            <v>-1.5181617419354865</v>
          </cell>
          <cell r="L214">
            <v>0.28669559478052875</v>
          </cell>
          <cell r="M214">
            <v>-2.2251612903226601</v>
          </cell>
          <cell r="N214">
            <v>3.3116414538056915E-2</v>
          </cell>
          <cell r="O214">
            <v>0.76551203013374192</v>
          </cell>
          <cell r="P214">
            <v>-0.9520708790399226</v>
          </cell>
          <cell r="Q214">
            <v>-3.6100698718458943</v>
          </cell>
        </row>
        <row r="215">
          <cell r="B215">
            <v>45505</v>
          </cell>
          <cell r="K215">
            <v>-2.1031439442848665</v>
          </cell>
          <cell r="L215">
            <v>0.59488762893330716</v>
          </cell>
          <cell r="M215">
            <v>-2.4841935483870543</v>
          </cell>
          <cell r="N215">
            <v>0.12167951647464292</v>
          </cell>
          <cell r="O215">
            <v>3.657545198709677</v>
          </cell>
          <cell r="P215">
            <v>1.1083810233600957</v>
          </cell>
          <cell r="Q215">
            <v>0.89515587480582326</v>
          </cell>
        </row>
        <row r="216">
          <cell r="B216">
            <v>45536</v>
          </cell>
          <cell r="K216">
            <v>-0.64394470000000581</v>
          </cell>
          <cell r="L216">
            <v>0.37677033622243528</v>
          </cell>
          <cell r="M216">
            <v>0.26433333333329756</v>
          </cell>
          <cell r="N216">
            <v>0.53333333333333144</v>
          </cell>
          <cell r="O216">
            <v>3.3452143254096001</v>
          </cell>
          <cell r="P216">
            <v>1.1746944179200227</v>
          </cell>
          <cell r="Q216">
            <v>-5.921228993781142</v>
          </cell>
        </row>
        <row r="217">
          <cell r="B217">
            <v>45566</v>
          </cell>
          <cell r="K217">
            <v>-0.1390037562161055</v>
          </cell>
          <cell r="L217">
            <v>0.37339920467660193</v>
          </cell>
          <cell r="M217">
            <v>2.9654838709676028</v>
          </cell>
          <cell r="N217">
            <v>1.3612903225806434</v>
          </cell>
          <cell r="O217">
            <v>1.9391990558454779</v>
          </cell>
          <cell r="P217">
            <v>1.847301705599989</v>
          </cell>
          <cell r="Q217">
            <v>-2.4298375965456671</v>
          </cell>
        </row>
        <row r="218">
          <cell r="B218">
            <v>45597</v>
          </cell>
          <cell r="K218">
            <v>0.49139613333333898</v>
          </cell>
          <cell r="L218">
            <v>-6.7414133721275249E-2</v>
          </cell>
          <cell r="M218">
            <v>6.7859999999999445</v>
          </cell>
          <cell r="N218">
            <v>2.054000000000002</v>
          </cell>
          <cell r="O218">
            <v>1.8919234704226682</v>
          </cell>
          <cell r="P218">
            <v>-0.92507185411193404</v>
          </cell>
          <cell r="Q218">
            <v>-0.44156219741057612</v>
          </cell>
        </row>
        <row r="219">
          <cell r="B219">
            <v>45627</v>
          </cell>
          <cell r="K219">
            <v>1.3650813837860092</v>
          </cell>
          <cell r="L219">
            <v>-0.26456191495465475</v>
          </cell>
          <cell r="M219">
            <v>-2.5667741935483264</v>
          </cell>
          <cell r="N219">
            <v>1.7203225806451599</v>
          </cell>
          <cell r="O219">
            <v>1.1708471800944835</v>
          </cell>
          <cell r="P219">
            <v>-1.2646911676799846</v>
          </cell>
          <cell r="Q219">
            <v>-10.567271047786562</v>
          </cell>
        </row>
        <row r="220">
          <cell r="B220">
            <v>45658</v>
          </cell>
          <cell r="K220">
            <v>1.496826533107825</v>
          </cell>
          <cell r="L220">
            <v>-0.62147562550838842</v>
          </cell>
          <cell r="M220">
            <v>-3.4941935483871589</v>
          </cell>
          <cell r="N220">
            <v>1.3164135575892786</v>
          </cell>
          <cell r="O220">
            <v>-0.25735338421658582</v>
          </cell>
          <cell r="P220">
            <v>1.2789011808000055</v>
          </cell>
          <cell r="Q220">
            <v>-6.6161645148730486</v>
          </cell>
        </row>
        <row r="221">
          <cell r="B221">
            <v>45689</v>
          </cell>
          <cell r="K221">
            <v>2.8679584775862033</v>
          </cell>
          <cell r="L221">
            <v>-0.29813478091978141</v>
          </cell>
          <cell r="M221">
            <v>-35.167093014285683</v>
          </cell>
          <cell r="N221">
            <v>1.1034482758620712</v>
          </cell>
          <cell r="O221">
            <v>0.57381699791930885</v>
          </cell>
          <cell r="P221">
            <v>2.6441474413218202</v>
          </cell>
          <cell r="Q221">
            <v>-26.092386523098867</v>
          </cell>
        </row>
        <row r="222">
          <cell r="B222">
            <v>45717</v>
          </cell>
          <cell r="K222">
            <v>3.6173632193548357</v>
          </cell>
          <cell r="L222">
            <v>-7.2158582104400182E-3</v>
          </cell>
          <cell r="M222">
            <v>-15.770052954838718</v>
          </cell>
          <cell r="N222">
            <v>1.6158064516129045</v>
          </cell>
          <cell r="O222">
            <v>0.3446051612903176</v>
          </cell>
          <cell r="P222">
            <v>2.8277926108800102</v>
          </cell>
          <cell r="Q222">
            <v>-7.4265249182981279</v>
          </cell>
        </row>
        <row r="223">
          <cell r="B223">
            <v>45748</v>
          </cell>
          <cell r="K223">
            <v>3.6258243999999991</v>
          </cell>
          <cell r="L223">
            <v>7.3154761735100493E-2</v>
          </cell>
          <cell r="M223">
            <v>-9.8288016800000833</v>
          </cell>
          <cell r="N223">
            <v>3</v>
          </cell>
          <cell r="O223">
            <v>-0.21935103080145524</v>
          </cell>
          <cell r="P223">
            <v>4.5225735089920249</v>
          </cell>
          <cell r="Q223">
            <v>1.1170726799256272</v>
          </cell>
        </row>
        <row r="224">
          <cell r="B224">
            <v>45778</v>
          </cell>
          <cell r="K224">
            <v>3.5720676806153762</v>
          </cell>
          <cell r="L224">
            <v>-0.79768304823472747</v>
          </cell>
          <cell r="M224">
            <v>-13.79795024516136</v>
          </cell>
          <cell r="N224">
            <v>2.5806451612903203</v>
          </cell>
          <cell r="O224">
            <v>2.1929419354838728</v>
          </cell>
          <cell r="P224">
            <v>6.3518758646399647</v>
          </cell>
          <cell r="Q224">
            <v>6.9943051859127081E-2</v>
          </cell>
        </row>
        <row r="225">
          <cell r="B225">
            <v>45809</v>
          </cell>
          <cell r="K225">
            <v>2.9019597333333351</v>
          </cell>
          <cell r="L225">
            <v>-1.0402531134683031</v>
          </cell>
          <cell r="M225">
            <v>-13.026620346666732</v>
          </cell>
          <cell r="N225">
            <v>2.6913438346420335</v>
          </cell>
          <cell r="O225">
            <v>1.07633066882563</v>
          </cell>
          <cell r="P225">
            <v>8.9423612564159498</v>
          </cell>
          <cell r="Q225">
            <v>1.4884710330819644</v>
          </cell>
        </row>
        <row r="226">
          <cell r="B226">
            <v>45839</v>
          </cell>
          <cell r="K226">
            <v>2.3460249354838716</v>
          </cell>
          <cell r="L226">
            <v>-0.73451931977677276</v>
          </cell>
          <cell r="M226">
            <v>-10.768003341935582</v>
          </cell>
          <cell r="N226">
            <v>2.0285903443061031</v>
          </cell>
          <cell r="O226">
            <v>6.2655483870967643E-2</v>
          </cell>
          <cell r="P226">
            <v>10.941710102399952</v>
          </cell>
          <cell r="Q226">
            <v>3.414060733380893</v>
          </cell>
        </row>
        <row r="227">
          <cell r="B227">
            <v>45870</v>
          </cell>
          <cell r="K227">
            <v>3.1498753870967704</v>
          </cell>
          <cell r="L227">
            <v>-0.65877328261689172</v>
          </cell>
          <cell r="M227">
            <v>1.123681677419313</v>
          </cell>
          <cell r="N227">
            <v>2.0718688706221258</v>
          </cell>
          <cell r="O227">
            <v>0.81452129032258114</v>
          </cell>
          <cell r="P227">
            <v>9.0517783574400141</v>
          </cell>
          <cell r="Q227">
            <v>13.860940958348692</v>
          </cell>
        </row>
        <row r="228">
          <cell r="B228">
            <v>45901</v>
          </cell>
          <cell r="K228">
            <v>3.3483094333333341</v>
          </cell>
          <cell r="L228">
            <v>-0.12205674365374364</v>
          </cell>
          <cell r="M228">
            <v>4.9000378400000955</v>
          </cell>
          <cell r="N228">
            <v>2.3000000000000043</v>
          </cell>
          <cell r="O228">
            <v>2.1041799999999853</v>
          </cell>
          <cell r="P228">
            <v>10.704402883295927</v>
          </cell>
          <cell r="Q228">
            <v>34.053383892975376</v>
          </cell>
        </row>
        <row r="229">
          <cell r="B229">
            <v>45931</v>
          </cell>
          <cell r="K229">
            <v>3.2315669032258114</v>
          </cell>
          <cell r="L229">
            <v>-0.70172479869192728</v>
          </cell>
          <cell r="M229">
            <v>7.8126873419355434</v>
          </cell>
          <cell r="N229">
            <v>2.6783870967741947</v>
          </cell>
          <cell r="O229">
            <v>1.6290425806451623</v>
          </cell>
          <cell r="P229">
            <v>9.8617491052799551</v>
          </cell>
          <cell r="Q229">
            <v>35.28921622916846</v>
          </cell>
        </row>
        <row r="230">
          <cell r="B230">
            <v>45962</v>
          </cell>
          <cell r="K230">
            <v>2.7579395310226644</v>
          </cell>
          <cell r="L230">
            <v>-0.62577117939226667</v>
          </cell>
          <cell r="M230">
            <v>-5.0888732533333041</v>
          </cell>
          <cell r="N230">
            <v>2.1695644358394475</v>
          </cell>
          <cell r="O230">
            <v>2.2336679999999944</v>
          </cell>
          <cell r="P230">
            <v>11.981883062783936</v>
          </cell>
          <cell r="Q230">
            <v>24.100806410253654</v>
          </cell>
        </row>
        <row r="231">
          <cell r="B231">
            <v>45992</v>
          </cell>
          <cell r="K231">
            <v>1.6697130967741884</v>
          </cell>
          <cell r="L231">
            <v>0.49205637444433847</v>
          </cell>
          <cell r="M231">
            <v>12.768928580645024</v>
          </cell>
          <cell r="N231">
            <v>2.0353019538578963</v>
          </cell>
          <cell r="O231">
            <v>2.0363032258064493</v>
          </cell>
          <cell r="P231">
            <v>11.154860299200038</v>
          </cell>
          <cell r="Q231">
            <v>40.884658446857202</v>
          </cell>
        </row>
        <row r="232">
          <cell r="B232">
            <v>46023</v>
          </cell>
          <cell r="K232">
            <v>2.7507257419354865</v>
          </cell>
          <cell r="L232">
            <v>0.33971692058140945</v>
          </cell>
          <cell r="M232">
            <v>6.5441889220216467</v>
          </cell>
          <cell r="N232">
            <v>1.5305333267830719</v>
          </cell>
          <cell r="O232">
            <v>1.4724038709677387</v>
          </cell>
          <cell r="P232">
            <v>9.9612191971200446</v>
          </cell>
          <cell r="Q232">
            <v>28.93407120766733</v>
          </cell>
        </row>
        <row r="233">
          <cell r="B233">
            <v>46054</v>
          </cell>
          <cell r="K233">
            <v>2.7980125285714301</v>
          </cell>
          <cell r="L233">
            <v>0.11742375918864312</v>
          </cell>
          <cell r="M233">
            <v>20.632956299999989</v>
          </cell>
          <cell r="N233">
            <v>1.5272089436297591</v>
          </cell>
          <cell r="O233">
            <v>3.8846400000000045</v>
          </cell>
          <cell r="P233">
            <v>8.43262778578287</v>
          </cell>
          <cell r="Q233">
            <v>35.209399237755406</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6"/>
  <sheetViews>
    <sheetView tabSelected="1" zoomScale="70" zoomScaleNormal="70" workbookViewId="0">
      <pane xSplit="2" ySplit="9" topLeftCell="C221" activePane="bottomRight" state="frozen"/>
      <selection pane="topRight" activeCell="B1" sqref="B1"/>
      <selection pane="bottomLeft" activeCell="A10" sqref="A10"/>
      <selection pane="bottomRight"/>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46142</v>
      </c>
      <c r="M6" s="103"/>
      <c r="N6" s="103"/>
      <c r="O6" s="103"/>
      <c r="P6" s="103"/>
      <c r="Q6" s="103"/>
    </row>
    <row r="7" spans="1:17" ht="15.5">
      <c r="J7" s="100"/>
    </row>
    <row r="8" spans="1:17" ht="21.75" customHeight="1">
      <c r="B8" s="105"/>
      <c r="C8" s="174" t="s">
        <v>31</v>
      </c>
      <c r="D8" s="174"/>
      <c r="E8" s="174"/>
      <c r="F8" s="174"/>
      <c r="G8" s="174"/>
      <c r="H8" s="174"/>
      <c r="I8" s="174"/>
      <c r="J8" s="106"/>
      <c r="K8" s="174" t="s">
        <v>30</v>
      </c>
      <c r="L8" s="174"/>
      <c r="M8" s="174"/>
      <c r="N8" s="174"/>
      <c r="O8" s="174"/>
      <c r="P8" s="174"/>
      <c r="Q8" s="174"/>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0"/>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0"/>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0"/>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0"/>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0"/>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0"/>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0"/>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0"/>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0"/>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0"/>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0"/>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0"/>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0"/>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0"/>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0"/>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0"/>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0"/>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0"/>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0"/>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0"/>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0"/>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0"/>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0"/>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0"/>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0"/>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0"/>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0"/>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0"/>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0"/>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0"/>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0"/>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0"/>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0"/>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0"/>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0"/>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0"/>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0"/>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0"/>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0"/>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0"/>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0"/>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0"/>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0"/>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0"/>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0"/>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4"/>
      <c r="K160" s="110">
        <v>1.4508262819621223</v>
      </c>
      <c r="L160" s="110">
        <v>0.31444146986188315</v>
      </c>
      <c r="M160" s="110">
        <v>6.1132955612904425</v>
      </c>
      <c r="N160" s="110">
        <v>-0.53885373073941878</v>
      </c>
      <c r="O160" s="110">
        <v>-0.54764577855334551</v>
      </c>
      <c r="P160" s="110">
        <v>3.7656534768000256</v>
      </c>
      <c r="Q160" s="110">
        <v>10.557717280621773</v>
      </c>
      <c r="S160" s="130"/>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4"/>
      <c r="K161" s="111">
        <v>2.7247266483690176</v>
      </c>
      <c r="L161" s="111">
        <v>0.97597112947112663</v>
      </c>
      <c r="M161" s="111">
        <v>4.8390558620689035</v>
      </c>
      <c r="N161" s="111">
        <v>-0.55977712630946996</v>
      </c>
      <c r="O161" s="111">
        <v>-2.2274267023192564</v>
      </c>
      <c r="P161" s="111">
        <v>4.907459531021118</v>
      </c>
      <c r="Q161" s="111">
        <v>10.66000934230135</v>
      </c>
      <c r="S161" s="130"/>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4"/>
      <c r="K162" s="110">
        <v>1.5538660707868743</v>
      </c>
      <c r="L162" s="110">
        <v>1.2638711927586819</v>
      </c>
      <c r="M162" s="110">
        <v>5.1618720387096459</v>
      </c>
      <c r="N162" s="110">
        <v>-0.68453919336376856</v>
      </c>
      <c r="O162" s="110">
        <v>-1.0415477277443372</v>
      </c>
      <c r="P162" s="110">
        <v>7.9149773078400472</v>
      </c>
      <c r="Q162" s="110">
        <v>14.168499688987026</v>
      </c>
      <c r="S162" s="130"/>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4"/>
      <c r="K163" s="111">
        <v>1.8898944727885088</v>
      </c>
      <c r="L163" s="111">
        <v>1.4069979968321533</v>
      </c>
      <c r="M163" s="111">
        <v>1.5292532800000345</v>
      </c>
      <c r="N163" s="111">
        <v>-0.34823961923007118</v>
      </c>
      <c r="O163" s="111">
        <v>-0.24255227369097554</v>
      </c>
      <c r="P163" s="111">
        <v>3.6856037362239817</v>
      </c>
      <c r="Q163" s="111">
        <v>7.920957592923628</v>
      </c>
      <c r="S163" s="130"/>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4"/>
      <c r="K164" s="110">
        <v>2.7618098995182656</v>
      </c>
      <c r="L164" s="110">
        <v>1.2839249697302932</v>
      </c>
      <c r="M164" s="110">
        <v>-0.41477930322582779</v>
      </c>
      <c r="N164" s="110">
        <v>-0.38497220933192722</v>
      </c>
      <c r="O164" s="110">
        <v>1.1651913564161944</v>
      </c>
      <c r="P164" s="110">
        <v>-1.2220611283200356</v>
      </c>
      <c r="Q164" s="110">
        <v>3.18911358478681</v>
      </c>
      <c r="S164" s="130"/>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4"/>
      <c r="K165" s="111">
        <v>2.8655554866545394</v>
      </c>
      <c r="L165" s="111">
        <v>0.98313187430412441</v>
      </c>
      <c r="M165" s="111">
        <v>4.495175920000122</v>
      </c>
      <c r="N165" s="111">
        <v>-0.25056869047130448</v>
      </c>
      <c r="O165" s="111">
        <v>0.14816990976224265</v>
      </c>
      <c r="P165" s="111">
        <v>2.7752155623360295</v>
      </c>
      <c r="Q165" s="111">
        <v>11.016680062585806</v>
      </c>
      <c r="S165" s="130"/>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4"/>
      <c r="K166" s="110">
        <v>2.1946722540359858</v>
      </c>
      <c r="L166" s="110">
        <v>0.61030628627957029</v>
      </c>
      <c r="M166" s="110">
        <v>6.9334558451612338</v>
      </c>
      <c r="N166" s="110">
        <v>-0.16068144956503261</v>
      </c>
      <c r="O166" s="110">
        <v>0.39553207907774812</v>
      </c>
      <c r="P166" s="110">
        <v>5.4140149987199493</v>
      </c>
      <c r="Q166" s="110">
        <v>15.387300013709478</v>
      </c>
      <c r="S166" s="130"/>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4"/>
      <c r="K167" s="111">
        <v>1.5741892208894583</v>
      </c>
      <c r="L167" s="111">
        <v>0.47917533467515483</v>
      </c>
      <c r="M167" s="111">
        <v>1.3893853548387938</v>
      </c>
      <c r="N167" s="111">
        <v>-0.18950360978755043</v>
      </c>
      <c r="O167" s="111">
        <v>2.3076447626984162</v>
      </c>
      <c r="P167" s="111">
        <v>5.1866547888000696</v>
      </c>
      <c r="Q167" s="111">
        <v>10.747545852114399</v>
      </c>
      <c r="S167" s="130"/>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4"/>
      <c r="K168" s="110">
        <v>1.1922837369262638</v>
      </c>
      <c r="L168" s="110">
        <v>0.6372016247915262</v>
      </c>
      <c r="M168" s="110">
        <v>4.5139516800001047</v>
      </c>
      <c r="N168" s="110">
        <v>0.10949558760692923</v>
      </c>
      <c r="O168" s="110">
        <v>1.4143731752628668</v>
      </c>
      <c r="P168" s="110">
        <v>6.4020845776639703</v>
      </c>
      <c r="Q168" s="110">
        <v>14.269390382251686</v>
      </c>
      <c r="S168" s="130"/>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4"/>
      <c r="K169" s="111">
        <v>1.8896562680621969</v>
      </c>
      <c r="L169" s="111">
        <v>-0.26567803123031553</v>
      </c>
      <c r="M169" s="111">
        <v>3.2602781032258576</v>
      </c>
      <c r="N169" s="111">
        <v>0.40589719549861059</v>
      </c>
      <c r="O169" s="111">
        <v>0.83753412369824787</v>
      </c>
      <c r="P169" s="111">
        <v>6.6502861401600057</v>
      </c>
      <c r="Q169" s="111">
        <v>12.777973799414553</v>
      </c>
      <c r="S169" s="130"/>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4"/>
      <c r="K170" s="110">
        <v>2.302167223103055</v>
      </c>
      <c r="L170" s="110">
        <v>-3.5745127865570936E-2</v>
      </c>
      <c r="M170" s="110">
        <v>3.6272826000000009</v>
      </c>
      <c r="N170" s="110">
        <v>0.88944546272606573</v>
      </c>
      <c r="O170" s="110">
        <v>-2.4365357525686875</v>
      </c>
      <c r="P170" s="110">
        <v>8.7661570937279976</v>
      </c>
      <c r="Q170" s="110">
        <v>13.112771499122914</v>
      </c>
      <c r="S170" s="130"/>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4"/>
      <c r="K171" s="111">
        <v>2.2147821320436343</v>
      </c>
      <c r="L171" s="111">
        <v>-0.21346895257117282</v>
      </c>
      <c r="M171" s="111">
        <v>0.77724127741930715</v>
      </c>
      <c r="N171" s="111">
        <v>0.89677815101345004</v>
      </c>
      <c r="O171" s="111">
        <v>0.61702919067049322</v>
      </c>
      <c r="P171" s="111">
        <v>6.9060663763199841</v>
      </c>
      <c r="Q171" s="111">
        <v>11.198428174895753</v>
      </c>
      <c r="S171" s="130"/>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4"/>
      <c r="K172" s="110">
        <v>2.1440973786124182</v>
      </c>
      <c r="L172" s="110">
        <v>0.77487905740843033</v>
      </c>
      <c r="M172" s="110">
        <v>-1.9404403354839133</v>
      </c>
      <c r="N172" s="110">
        <v>0.17354838709677267</v>
      </c>
      <c r="O172" s="110">
        <v>0.64120832812292861</v>
      </c>
      <c r="P172" s="110">
        <v>6.9344864025599122</v>
      </c>
      <c r="Q172" s="110">
        <v>8.7277792183165275</v>
      </c>
      <c r="S172" s="130"/>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4"/>
      <c r="K173" s="111">
        <v>1.5361041287966763</v>
      </c>
      <c r="L173" s="111">
        <v>0.64689572442243914</v>
      </c>
      <c r="M173" s="111">
        <v>-0.83440823349747006</v>
      </c>
      <c r="N173" s="111">
        <v>0.32061576354679744</v>
      </c>
      <c r="O173" s="111">
        <v>4.2189185266650142</v>
      </c>
      <c r="P173" s="111">
        <v>6.4042184129674524</v>
      </c>
      <c r="Q173" s="111">
        <v>12.292344322900931</v>
      </c>
      <c r="S173" s="130"/>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4"/>
      <c r="K174" s="110">
        <v>1.1178649877228786</v>
      </c>
      <c r="L174" s="110">
        <v>-0.37302432104644367</v>
      </c>
      <c r="M174" s="110">
        <v>5.4049753161290255</v>
      </c>
      <c r="N174" s="110">
        <v>1.0638709677419271</v>
      </c>
      <c r="O174" s="110">
        <v>5.1611004299982355</v>
      </c>
      <c r="P174" s="110">
        <v>5.6129551823999577</v>
      </c>
      <c r="Q174" s="110">
        <v>17.987742562945641</v>
      </c>
      <c r="S174" s="130"/>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4"/>
      <c r="K175" s="111">
        <v>0.91922952721149187</v>
      </c>
      <c r="L175" s="111">
        <v>2.8048270071277415E-2</v>
      </c>
      <c r="M175" s="111">
        <v>6.6831993999999781</v>
      </c>
      <c r="N175" s="111">
        <v>0.85900000000000176</v>
      </c>
      <c r="O175" s="111">
        <v>5.1043116745303081</v>
      </c>
      <c r="P175" s="111">
        <v>9.779331029183993</v>
      </c>
      <c r="Q175" s="111">
        <v>23.37311990099704</v>
      </c>
      <c r="S175" s="130"/>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4"/>
      <c r="K176" s="110">
        <v>0.95792336351485119</v>
      </c>
      <c r="L176" s="110">
        <v>0.56679566743794751</v>
      </c>
      <c r="M176" s="110">
        <v>10.740089767741893</v>
      </c>
      <c r="N176" s="110">
        <v>0.73225806451613096</v>
      </c>
      <c r="O176" s="110">
        <v>2.1583602356566942</v>
      </c>
      <c r="P176" s="110">
        <v>12.547441584959984</v>
      </c>
      <c r="Q176" s="110">
        <v>27.702868683827546</v>
      </c>
      <c r="S176" s="130"/>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4"/>
      <c r="K177" s="111">
        <v>0.89435135847737257</v>
      </c>
      <c r="L177" s="111">
        <v>-0.10462261645569271</v>
      </c>
      <c r="M177" s="111">
        <v>3.2970882000000756</v>
      </c>
      <c r="N177" s="111">
        <v>0.60266666666666424</v>
      </c>
      <c r="O177" s="111">
        <v>0.13715405903499711</v>
      </c>
      <c r="P177" s="111">
        <v>7.7529831582719453</v>
      </c>
      <c r="Q177" s="111">
        <v>12.579620825995448</v>
      </c>
      <c r="S177" s="130"/>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4"/>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4"/>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4"/>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4"/>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4"/>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4"/>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4"/>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0"/>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0"/>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0"/>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0"/>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0"/>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0"/>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0"/>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0"/>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0"/>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7">
        <v>823.15345821043184</v>
      </c>
      <c r="J194"/>
      <c r="K194" s="148">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5">
        <v>807.85518612651936</v>
      </c>
      <c r="J195" s="149"/>
      <c r="K195" s="146">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381.76064516129026</v>
      </c>
      <c r="F196" s="110">
        <v>40.174487637887061</v>
      </c>
      <c r="G196" s="110">
        <v>73.682849032258076</v>
      </c>
      <c r="H196" s="110">
        <v>274.36693332096002</v>
      </c>
      <c r="I196" s="147">
        <v>810.75673011124229</v>
      </c>
      <c r="K196" s="148">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398.84785714285715</v>
      </c>
      <c r="F197" s="111">
        <v>41.200296957662282</v>
      </c>
      <c r="G197" s="111">
        <v>62.917294285714284</v>
      </c>
      <c r="H197" s="111">
        <v>278.74869236660572</v>
      </c>
      <c r="I197" s="145">
        <v>818.53135447441127</v>
      </c>
      <c r="K197" s="146">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415.21451612903223</v>
      </c>
      <c r="F198" s="110">
        <v>42.607806214104841</v>
      </c>
      <c r="G198" s="110">
        <v>56.859851612903228</v>
      </c>
      <c r="H198" s="110">
        <v>281.51456992032001</v>
      </c>
      <c r="I198" s="147">
        <v>828.41899318989419</v>
      </c>
      <c r="K198" s="148">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427.26199999999994</v>
      </c>
      <c r="F199" s="111">
        <v>44.426933909606298</v>
      </c>
      <c r="G199" s="111">
        <v>49.384798753739148</v>
      </c>
      <c r="H199" s="111">
        <v>281.98539502169598</v>
      </c>
      <c r="I199" s="145">
        <v>836.36027944554803</v>
      </c>
      <c r="K199" s="146">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431.86903225806458</v>
      </c>
      <c r="F200" s="110">
        <v>44.795247403157553</v>
      </c>
      <c r="G200" s="110">
        <v>30.635613052278714</v>
      </c>
      <c r="H200" s="110">
        <v>282.09718045824002</v>
      </c>
      <c r="I200" s="147">
        <v>825.14578592118733</v>
      </c>
      <c r="K200" s="148">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418.4736666666667</v>
      </c>
      <c r="F201" s="111">
        <v>42.484652265357973</v>
      </c>
      <c r="G201" s="111">
        <v>7.4531603384115064</v>
      </c>
      <c r="H201" s="111">
        <v>278.22637288435203</v>
      </c>
      <c r="I201" s="145">
        <v>782.53458325680594</v>
      </c>
      <c r="K201" s="146">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406.9016129032259</v>
      </c>
      <c r="F202" s="110">
        <v>40.196357757284872</v>
      </c>
      <c r="G202" s="110">
        <v>8.946087969866257</v>
      </c>
      <c r="H202" s="110">
        <v>269.77709908319997</v>
      </c>
      <c r="I202" s="147">
        <v>762.82169157405701</v>
      </c>
      <c r="K202" s="148">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391.47548387096771</v>
      </c>
      <c r="F203" s="111">
        <v>38.387096774193552</v>
      </c>
      <c r="G203" s="111">
        <v>40.765192865806455</v>
      </c>
      <c r="H203" s="111">
        <v>267.54612702335993</v>
      </c>
      <c r="I203" s="145">
        <v>782.44249624197346</v>
      </c>
      <c r="K203" s="146">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380.16666666666669</v>
      </c>
      <c r="F204" s="110">
        <v>37.9</v>
      </c>
      <c r="G204" s="110">
        <v>80.821985674590408</v>
      </c>
      <c r="H204" s="110">
        <v>266.963990152544</v>
      </c>
      <c r="I204" s="110">
        <v>816.14431412123236</v>
      </c>
      <c r="K204" s="110">
        <f t="shared" ref="K204:Q207" si="18">C204-C192</f>
        <v>-1.2942785790653915</v>
      </c>
      <c r="L204" s="110">
        <f t="shared" si="18"/>
        <v>0.13302654843271711</v>
      </c>
      <c r="M204" s="110">
        <f t="shared" si="18"/>
        <v>7.2820153866666715</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370.73451612903227</v>
      </c>
      <c r="F205" s="111">
        <v>38.199400460319708</v>
      </c>
      <c r="G205" s="111">
        <v>94.487590621573887</v>
      </c>
      <c r="H205" s="111">
        <v>264.94569462240003</v>
      </c>
      <c r="I205" s="111">
        <v>831.98500573194451</v>
      </c>
      <c r="K205" s="111">
        <f t="shared" si="18"/>
        <v>-1.538602627974555</v>
      </c>
      <c r="L205" s="111">
        <f>D205-D193</f>
        <v>0.56590165070463527</v>
      </c>
      <c r="M205" s="111">
        <f t="shared" si="18"/>
        <v>4.0025707096773999</v>
      </c>
      <c r="N205" s="111">
        <f t="shared" si="18"/>
        <v>-1.0101920273638569</v>
      </c>
      <c r="O205" s="111">
        <f t="shared" si="18"/>
        <v>-0.27882873326481672</v>
      </c>
      <c r="P205" s="111">
        <f t="shared" si="18"/>
        <v>-2.3304421516800176</v>
      </c>
      <c r="Q205" s="111">
        <f>I205-I193</f>
        <v>-0.60185124441727567</v>
      </c>
    </row>
    <row r="206" spans="2:17" ht="15.5">
      <c r="B206" s="118">
        <v>45231</v>
      </c>
      <c r="C206" s="110">
        <v>33.469203799999995</v>
      </c>
      <c r="D206" s="110">
        <v>28.999857406399812</v>
      </c>
      <c r="E206" s="110">
        <v>363.26933333333335</v>
      </c>
      <c r="F206" s="110">
        <v>38.679333333333332</v>
      </c>
      <c r="G206" s="110">
        <v>91.274692529577337</v>
      </c>
      <c r="H206" s="110">
        <v>265.05511172342398</v>
      </c>
      <c r="I206" s="110">
        <v>820.74753212606788</v>
      </c>
      <c r="K206" s="110">
        <f t="shared" si="18"/>
        <v>-1.3864945736015954</v>
      </c>
      <c r="L206" s="110">
        <f t="shared" si="18"/>
        <v>1.702692513157249</v>
      </c>
      <c r="M206" s="110">
        <f t="shared" si="18"/>
        <v>0.7307732533333251</v>
      </c>
      <c r="N206" s="110">
        <f t="shared" si="18"/>
        <v>-1.0324123370383305</v>
      </c>
      <c r="O206" s="110">
        <f t="shared" si="18"/>
        <v>-0.46755547042266699</v>
      </c>
      <c r="P206" s="110">
        <f t="shared" si="18"/>
        <v>-1.952929469792025</v>
      </c>
      <c r="Q206" s="110">
        <f>I206-I194</f>
        <v>-2.4059260843639549</v>
      </c>
    </row>
    <row r="207" spans="2:17" ht="15.5">
      <c r="B207" s="119">
        <v>45261</v>
      </c>
      <c r="C207" s="111">
        <v>30.683612293633349</v>
      </c>
      <c r="D207" s="111">
        <v>26.033944881778556</v>
      </c>
      <c r="E207" s="111">
        <v>369.47064516129035</v>
      </c>
      <c r="F207" s="111">
        <v>39.537741935483872</v>
      </c>
      <c r="G207" s="111">
        <v>81.816341207002296</v>
      </c>
      <c r="H207" s="111">
        <v>267.61717708895998</v>
      </c>
      <c r="I207" s="111">
        <v>815.15946256814846</v>
      </c>
      <c r="K207" s="111">
        <f t="shared" si="18"/>
        <v>-2.5494469474302441</v>
      </c>
      <c r="L207" s="111">
        <f>D207-D195</f>
        <v>0.54240946091302433</v>
      </c>
      <c r="M207" s="111">
        <f t="shared" si="18"/>
        <v>9.6630705419354967</v>
      </c>
      <c r="N207" s="111">
        <f t="shared" si="18"/>
        <v>-8.2990760239113115E-2</v>
      </c>
      <c r="O207" s="111">
        <f t="shared" si="18"/>
        <v>0.74014507797004114</v>
      </c>
      <c r="P207" s="111">
        <f t="shared" si="18"/>
        <v>-1.0089109315200631</v>
      </c>
      <c r="Q207" s="111">
        <f>I207-I195</f>
        <v>7.3042764416290993</v>
      </c>
    </row>
    <row r="208" spans="2:17" ht="15.5">
      <c r="B208" s="118">
        <v>45292</v>
      </c>
      <c r="C208" s="110">
        <v>26.91341785398895</v>
      </c>
      <c r="D208" s="110">
        <v>23.468243724969582</v>
      </c>
      <c r="E208" s="110">
        <v>379.62903225806451</v>
      </c>
      <c r="F208" s="110">
        <v>40.038425152088138</v>
      </c>
      <c r="G208" s="110">
        <v>74.974017900345629</v>
      </c>
      <c r="H208" s="110">
        <v>271.16968036895997</v>
      </c>
      <c r="I208" s="110">
        <v>816.19281725841688</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414.2632142857143</v>
      </c>
      <c r="F209" s="111">
        <v>40.896551724137929</v>
      </c>
      <c r="G209" s="111">
        <v>64.112375859223548</v>
      </c>
      <c r="H209" s="111">
        <v>276.23040504148963</v>
      </c>
      <c r="I209" s="111">
        <v>839.88971190981692</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10">
        <v>22.719606419354839</v>
      </c>
      <c r="D210" s="110">
        <v>19.229615491621214</v>
      </c>
      <c r="E210" s="110">
        <v>418.58967741935481</v>
      </c>
      <c r="F210" s="110">
        <v>42.612903225806448</v>
      </c>
      <c r="G210" s="110">
        <v>54.886203870967748</v>
      </c>
      <c r="H210" s="110">
        <v>279.58200813600001</v>
      </c>
      <c r="I210" s="110">
        <v>837.62001456310509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430.60200000000003</v>
      </c>
      <c r="F211" s="111">
        <v>43.7</v>
      </c>
      <c r="G211" s="111">
        <v>47.352983030801461</v>
      </c>
      <c r="H211" s="111">
        <v>280.19398603436798</v>
      </c>
      <c r="I211" s="111">
        <v>845.38586152682717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435.17612903225813</v>
      </c>
      <c r="F212" s="110">
        <v>44.483870967741936</v>
      </c>
      <c r="G212" s="110">
        <v>28.727539354838708</v>
      </c>
      <c r="H212" s="110">
        <v>278.85729746688003</v>
      </c>
      <c r="I212" s="110">
        <v>833.44475157020815</v>
      </c>
      <c r="K212" s="110">
        <v>-3.0693632000166318</v>
      </c>
      <c r="L212" s="110">
        <v>0.70330410228532259</v>
      </c>
      <c r="M212" s="110">
        <v>3.3070967741935533</v>
      </c>
      <c r="N212" s="110">
        <v>-0.29660988572737779</v>
      </c>
      <c r="O212" s="110">
        <v>-1.9080736974400061</v>
      </c>
      <c r="P212" s="110">
        <v>-3.2398829913599911</v>
      </c>
      <c r="Q212" s="110">
        <v>-4.5035288980651558</v>
      </c>
    </row>
    <row r="213" spans="2:17" ht="15.5">
      <c r="B213" s="119">
        <v>45444</v>
      </c>
      <c r="C213" s="111">
        <v>28.051316433333334</v>
      </c>
      <c r="D213" s="111">
        <v>19.876919780134969</v>
      </c>
      <c r="E213" s="111">
        <v>421.95166666666671</v>
      </c>
      <c r="F213" s="111">
        <v>42.541989498691301</v>
      </c>
      <c r="G213" s="111">
        <v>7.3727613311743703</v>
      </c>
      <c r="H213" s="111">
        <v>273.51291153244802</v>
      </c>
      <c r="I213" s="111">
        <v>793.30756524244873</v>
      </c>
      <c r="K213" s="111">
        <v>-2.1581279666666653</v>
      </c>
      <c r="L213" s="111">
        <v>0.65599987811714655</v>
      </c>
      <c r="M213" s="111">
        <v>3.4780000000000086</v>
      </c>
      <c r="N213" s="111">
        <v>7.1267174043406101E-2</v>
      </c>
      <c r="O213" s="111">
        <v>-8.0399007237136111E-2</v>
      </c>
      <c r="P213" s="111">
        <v>-4.7134613519040158</v>
      </c>
      <c r="Q213" s="111">
        <v>-2.7467212736472675</v>
      </c>
    </row>
    <row r="214" spans="2:17" ht="15.5">
      <c r="B214" s="118">
        <v>45474</v>
      </c>
      <c r="C214" s="110">
        <v>30.346673129032258</v>
      </c>
      <c r="D214" s="110">
        <v>18.679680610099354</v>
      </c>
      <c r="E214" s="110">
        <v>404.67645161290324</v>
      </c>
      <c r="F214" s="110">
        <v>40.229474171822929</v>
      </c>
      <c r="G214" s="110">
        <v>9.7115999999999989</v>
      </c>
      <c r="H214" s="110">
        <v>268.82502820416005</v>
      </c>
      <c r="I214" s="110">
        <v>772.46890772801771</v>
      </c>
      <c r="K214" s="110">
        <v>-1.5181617419354865</v>
      </c>
      <c r="L214" s="110">
        <v>0.28669559478052875</v>
      </c>
      <c r="M214" s="110">
        <v>-2.2251612903226601</v>
      </c>
      <c r="N214" s="110">
        <v>3.3116414538056915E-2</v>
      </c>
      <c r="O214" s="110">
        <v>0.76551203013374192</v>
      </c>
      <c r="P214" s="110">
        <v>-0.9520708790399226</v>
      </c>
      <c r="Q214" s="110">
        <v>-3.6100698718458943</v>
      </c>
    </row>
    <row r="215" spans="2:17" ht="15.5">
      <c r="B215" s="119">
        <v>45505</v>
      </c>
      <c r="C215" s="152">
        <v>32.025792290322585</v>
      </c>
      <c r="D215" s="152">
        <v>21.997482960036248</v>
      </c>
      <c r="E215" s="152">
        <v>388.99129032258065</v>
      </c>
      <c r="F215" s="152">
        <v>38.508776290668195</v>
      </c>
      <c r="G215" s="152">
        <v>44.422738064516132</v>
      </c>
      <c r="H215" s="152">
        <v>268.65450804672003</v>
      </c>
      <c r="I215" s="152">
        <v>794.60058797484385</v>
      </c>
      <c r="J215" s="144"/>
      <c r="K215" s="111">
        <v>-2.1031439442848665</v>
      </c>
      <c r="L215" s="111">
        <v>0.59488762893330716</v>
      </c>
      <c r="M215" s="111">
        <v>-2.4841935483870543</v>
      </c>
      <c r="N215" s="111">
        <v>0.12167951647464292</v>
      </c>
      <c r="O215" s="111">
        <v>3.657545198709677</v>
      </c>
      <c r="P215" s="111">
        <v>1.1083810233600957</v>
      </c>
      <c r="Q215" s="111">
        <v>0.89515587480582326</v>
      </c>
    </row>
    <row r="216" spans="2:17" ht="15.5">
      <c r="B216" s="118">
        <v>45536</v>
      </c>
      <c r="C216" s="110">
        <v>33.831716999999998</v>
      </c>
      <c r="D216" s="110">
        <v>27.082056743653741</v>
      </c>
      <c r="E216" s="110">
        <v>380.43099999999998</v>
      </c>
      <c r="F216" s="110">
        <v>38.43333333333333</v>
      </c>
      <c r="G216" s="110">
        <v>84.167200000000008</v>
      </c>
      <c r="H216" s="110">
        <v>268.13868457046402</v>
      </c>
      <c r="I216" s="110">
        <v>821.11236160745125</v>
      </c>
      <c r="J216"/>
      <c r="K216" s="110">
        <v>-0.64394470000000581</v>
      </c>
      <c r="L216" s="110">
        <v>0.37677033622243528</v>
      </c>
      <c r="M216" s="110">
        <v>0.26433333333329756</v>
      </c>
      <c r="N216" s="110">
        <v>0.53333333333333144</v>
      </c>
      <c r="O216" s="110">
        <v>3.3452143254096001</v>
      </c>
      <c r="P216" s="110">
        <v>1.1746944179200227</v>
      </c>
      <c r="Q216" s="110">
        <v>-5.921228993781142</v>
      </c>
    </row>
    <row r="217" spans="2:17" ht="15.5">
      <c r="B217" s="119">
        <v>45566</v>
      </c>
      <c r="C217" s="152">
        <v>34.262732612903221</v>
      </c>
      <c r="D217" s="152">
        <v>29.601724798691926</v>
      </c>
      <c r="E217" s="152">
        <v>373.69999999999987</v>
      </c>
      <c r="F217" s="152">
        <v>39.548387096774192</v>
      </c>
      <c r="G217" s="152">
        <v>96.426789677419364</v>
      </c>
      <c r="H217" s="152">
        <v>266.79299632800002</v>
      </c>
      <c r="I217" s="152">
        <v>829.55512251378877</v>
      </c>
      <c r="J217"/>
      <c r="K217" s="111">
        <v>-0.1390037562161055</v>
      </c>
      <c r="L217" s="111">
        <v>0.37339920467660193</v>
      </c>
      <c r="M217" s="111">
        <v>2.9654838709676028</v>
      </c>
      <c r="N217" s="111">
        <v>1.3612447009706159</v>
      </c>
      <c r="O217" s="111">
        <v>1.9391990558454779</v>
      </c>
      <c r="P217" s="111">
        <v>1.847301705599989</v>
      </c>
      <c r="Q217" s="111">
        <v>-2.4298832181557373</v>
      </c>
    </row>
    <row r="218" spans="2:17" ht="15.5">
      <c r="B218" s="118">
        <v>45597</v>
      </c>
      <c r="C218" s="110">
        <v>33.960599933333334</v>
      </c>
      <c r="D218" s="110">
        <v>28.932443272678537</v>
      </c>
      <c r="E218" s="110">
        <v>370.05533333333329</v>
      </c>
      <c r="F218" s="110">
        <v>40.733333333333334</v>
      </c>
      <c r="G218" s="110">
        <v>93.166616000000005</v>
      </c>
      <c r="H218" s="110">
        <v>264.13003986931204</v>
      </c>
      <c r="I218" s="110">
        <v>820.3059699286573</v>
      </c>
      <c r="J218"/>
      <c r="K218" s="110">
        <v>0.49139613333333898</v>
      </c>
      <c r="L218" s="110">
        <v>-6.7414133721275249E-2</v>
      </c>
      <c r="M218" s="110">
        <v>6.7859999999999445</v>
      </c>
      <c r="N218" s="110">
        <v>2.054000000000002</v>
      </c>
      <c r="O218" s="110">
        <v>1.8919234704226682</v>
      </c>
      <c r="P218" s="110">
        <v>-0.92507185411193404</v>
      </c>
      <c r="Q218" s="110">
        <v>-0.44156219741057612</v>
      </c>
    </row>
    <row r="219" spans="2:17" ht="15.5">
      <c r="B219" s="119">
        <v>45627</v>
      </c>
      <c r="C219" s="152">
        <v>32.048693677419358</v>
      </c>
      <c r="D219" s="152">
        <v>25.769382966823901</v>
      </c>
      <c r="E219" s="152">
        <v>366.90387096774202</v>
      </c>
      <c r="F219" s="152">
        <v>41.258064516129032</v>
      </c>
      <c r="G219" s="152">
        <v>82.987188387096779</v>
      </c>
      <c r="H219" s="152">
        <v>266.35248592127999</v>
      </c>
      <c r="I219" s="152">
        <v>804.59219152036189</v>
      </c>
      <c r="J219" s="144"/>
      <c r="K219" s="111">
        <v>1.3650813837860092</v>
      </c>
      <c r="L219" s="111">
        <v>-0.26456191495465475</v>
      </c>
      <c r="M219" s="111">
        <v>-2.5667741935483264</v>
      </c>
      <c r="N219" s="111">
        <v>1.7203225806451599</v>
      </c>
      <c r="O219" s="111">
        <v>1.1708471800944835</v>
      </c>
      <c r="P219" s="111">
        <v>-1.2646911676799846</v>
      </c>
      <c r="Q219" s="111">
        <v>-10.567271047786562</v>
      </c>
    </row>
    <row r="220" spans="2:17" ht="15.5">
      <c r="B220" s="118">
        <v>45658</v>
      </c>
      <c r="C220" s="110">
        <f>'[2]Daily deliveries-data for web'!C220</f>
        <v>28.410244387096775</v>
      </c>
      <c r="D220" s="110">
        <f>'[2]Daily deliveries-data for web'!D220</f>
        <v>22.846768099461194</v>
      </c>
      <c r="E220" s="110">
        <f>'[2]Daily deliveries-data for web'!E220</f>
        <v>376.13483870967735</v>
      </c>
      <c r="F220" s="110">
        <f>'[2]Daily deliveries-data for web'!F220</f>
        <v>41.354838709677416</v>
      </c>
      <c r="G220" s="110">
        <f>'[2]Daily deliveries-data for web'!G220</f>
        <v>74.716664516129043</v>
      </c>
      <c r="H220" s="110">
        <f>'[2]Daily deliveries-data for web'!H220</f>
        <v>272.44858154975998</v>
      </c>
      <c r="I220" s="110">
        <v>809.57665274354383</v>
      </c>
      <c r="K220" s="110">
        <f t="shared" ref="K220:Q234" si="19">C220-C208</f>
        <v>1.496826533107825</v>
      </c>
      <c r="L220" s="110">
        <f t="shared" si="19"/>
        <v>-0.62147562550838842</v>
      </c>
      <c r="M220" s="110">
        <f>E220-E208</f>
        <v>-3.4941935483871589</v>
      </c>
      <c r="N220" s="110">
        <f t="shared" ref="N220:Q222" si="20">F220-F208</f>
        <v>1.3164135575892786</v>
      </c>
      <c r="O220" s="110">
        <f t="shared" si="20"/>
        <v>-0.25735338421658582</v>
      </c>
      <c r="P220" s="110">
        <f t="shared" si="20"/>
        <v>1.2789011808000055</v>
      </c>
      <c r="Q220" s="110">
        <f t="shared" si="20"/>
        <v>-6.6161645148730486</v>
      </c>
    </row>
    <row r="221" spans="2:17" ht="15.5">
      <c r="B221" s="119">
        <v>45689</v>
      </c>
      <c r="C221" s="152">
        <f>'[2]Daily deliveries-data for web'!C221</f>
        <v>26.515809649999998</v>
      </c>
      <c r="D221" s="152">
        <f>'[2]Daily deliveries-data for web'!D221</f>
        <v>20.441179045917927</v>
      </c>
      <c r="E221" s="152">
        <f>'[2]Daily deliveries-data for web'!E221</f>
        <v>379.09612127142861</v>
      </c>
      <c r="F221" s="152">
        <f>'[2]Daily deliveries-data for web'!F221</f>
        <v>42</v>
      </c>
      <c r="G221" s="152">
        <f>'[2]Daily deliveries-data for web'!G221</f>
        <v>64.686192857142856</v>
      </c>
      <c r="H221" s="152">
        <f>'[2]Daily deliveries-data for web'!H221</f>
        <v>278.87455248281145</v>
      </c>
      <c r="I221" s="152">
        <v>813.79732538671806</v>
      </c>
      <c r="J221" s="144"/>
      <c r="K221" s="111">
        <f t="shared" si="19"/>
        <v>2.8679584775862033</v>
      </c>
      <c r="L221" s="111">
        <f t="shared" si="19"/>
        <v>-0.29813478091978141</v>
      </c>
      <c r="M221" s="111">
        <f>E221-E209</f>
        <v>-35.167093014285683</v>
      </c>
      <c r="N221" s="111">
        <f t="shared" si="20"/>
        <v>1.1034482758620712</v>
      </c>
      <c r="O221" s="111">
        <f t="shared" si="20"/>
        <v>0.57381699791930885</v>
      </c>
      <c r="P221" s="111">
        <f t="shared" si="20"/>
        <v>2.6441474413218202</v>
      </c>
      <c r="Q221" s="111">
        <f>I221-I209</f>
        <v>-26.092386523098867</v>
      </c>
    </row>
    <row r="222" spans="2:17" ht="15.5">
      <c r="B222" s="118">
        <v>45717</v>
      </c>
      <c r="C222" s="110">
        <f>'[2]Daily deliveries-data for web'!C222</f>
        <v>26.336969638709675</v>
      </c>
      <c r="D222" s="110">
        <f>'[2]Daily deliveries-data for web'!D222</f>
        <v>19.222399633410774</v>
      </c>
      <c r="E222" s="110">
        <f>'[2]Daily deliveries-data for web'!E222</f>
        <v>402.8196244645161</v>
      </c>
      <c r="F222" s="110">
        <f>'[2]Daily deliveries-data for web'!F222</f>
        <v>44.228709677419353</v>
      </c>
      <c r="G222" s="110">
        <f>'[2]Daily deliveries-data for web'!G222</f>
        <v>55.230809032258065</v>
      </c>
      <c r="H222" s="110">
        <f>'[2]Daily deliveries-data for web'!H222</f>
        <v>282.40980074688002</v>
      </c>
      <c r="I222" s="110">
        <f>'[2]Daily deliveries-data for web'!I222</f>
        <v>830.19348964480696</v>
      </c>
      <c r="K222" s="110">
        <f t="shared" si="19"/>
        <v>3.6173632193548357</v>
      </c>
      <c r="L222" s="110">
        <f t="shared" si="19"/>
        <v>-7.2158582104400182E-3</v>
      </c>
      <c r="M222" s="110">
        <f t="shared" si="19"/>
        <v>-15.770052954838718</v>
      </c>
      <c r="N222" s="110">
        <f t="shared" si="20"/>
        <v>1.6158064516129045</v>
      </c>
      <c r="O222" s="110">
        <f t="shared" si="20"/>
        <v>0.3446051612903176</v>
      </c>
      <c r="P222" s="110">
        <f t="shared" si="20"/>
        <v>2.8277926108800102</v>
      </c>
      <c r="Q222" s="110">
        <f t="shared" si="20"/>
        <v>-7.4265249182981279</v>
      </c>
    </row>
    <row r="223" spans="2:17" ht="15.5">
      <c r="B223" s="119">
        <v>45748</v>
      </c>
      <c r="C223" s="152">
        <f>'[2]Daily deliveries-data for web'!C223</f>
        <v>27.434852566666667</v>
      </c>
      <c r="D223" s="152">
        <f>'[2]Daily deliveries-data for web'!D223</f>
        <v>19.801019056726098</v>
      </c>
      <c r="E223" s="152">
        <f>'[2]Daily deliveries-data for web'!E223</f>
        <v>420.77319831999995</v>
      </c>
      <c r="F223" s="152">
        <f>'[2]Daily deliveries-data for web'!F223</f>
        <v>46.7</v>
      </c>
      <c r="G223" s="152">
        <f>'[2]Daily deliveries-data for web'!G223</f>
        <v>47.133632000000006</v>
      </c>
      <c r="H223" s="152">
        <f>'[2]Daily deliveries-data for web'!H223</f>
        <v>284.71655954336001</v>
      </c>
      <c r="I223" s="152">
        <f>'[2]Daily deliveries-data for web'!I223</f>
        <v>846.5029342067528</v>
      </c>
      <c r="K223" s="111">
        <f t="shared" si="19"/>
        <v>3.6258243999999991</v>
      </c>
      <c r="L223" s="111">
        <f t="shared" si="19"/>
        <v>7.3154761735100493E-2</v>
      </c>
      <c r="M223" s="111">
        <f>E223-E211</f>
        <v>-9.8288016800000833</v>
      </c>
      <c r="N223" s="111">
        <f t="shared" si="19"/>
        <v>3</v>
      </c>
      <c r="O223" s="111">
        <f t="shared" si="19"/>
        <v>-0.21935103080145524</v>
      </c>
      <c r="P223" s="111">
        <f t="shared" si="19"/>
        <v>4.5225735089920249</v>
      </c>
      <c r="Q223" s="111">
        <f t="shared" si="19"/>
        <v>1.1170726799256272</v>
      </c>
    </row>
    <row r="224" spans="2:17" ht="15.5">
      <c r="B224" s="118">
        <v>45778</v>
      </c>
      <c r="C224" s="110">
        <f>'[2]Daily deliveries-data for web'!C224</f>
        <v>28.96359709677419</v>
      </c>
      <c r="D224" s="110">
        <f>'[2]Daily deliveries-data for web'!D224</f>
        <v>20.010702284095853</v>
      </c>
      <c r="E224" s="110">
        <f>'[2]Daily deliveries-data for web'!E224</f>
        <v>421.37817878709677</v>
      </c>
      <c r="F224" s="110">
        <f>'[2]Daily deliveries-data for web'!F224</f>
        <v>47.064516129032256</v>
      </c>
      <c r="G224" s="110">
        <f>'[2]Daily deliveries-data for web'!G224</f>
        <v>30.920481290322581</v>
      </c>
      <c r="H224" s="110">
        <f>'[2]Daily deliveries-data for web'!H224</f>
        <v>285.20917333151999</v>
      </c>
      <c r="I224" s="110">
        <f>'[2]Daily deliveries-data for web'!I224</f>
        <v>833.51469462206728</v>
      </c>
      <c r="K224" s="110">
        <f>C224-C212</f>
        <v>3.5720676806153762</v>
      </c>
      <c r="L224" s="110">
        <f t="shared" si="19"/>
        <v>-0.79768304823472747</v>
      </c>
      <c r="M224" s="110">
        <f>E224-E212</f>
        <v>-13.79795024516136</v>
      </c>
      <c r="N224" s="110">
        <f t="shared" si="19"/>
        <v>2.5806451612903203</v>
      </c>
      <c r="O224" s="110">
        <f t="shared" si="19"/>
        <v>2.1929419354838728</v>
      </c>
      <c r="P224" s="110">
        <f t="shared" si="19"/>
        <v>6.3518758646399647</v>
      </c>
      <c r="Q224" s="110">
        <f t="shared" si="19"/>
        <v>6.9943051859127081E-2</v>
      </c>
    </row>
    <row r="225" spans="2:17" ht="15.5">
      <c r="B225" s="119">
        <v>45809</v>
      </c>
      <c r="C225" s="152">
        <f>'[2]Daily deliveries-data for web'!C225</f>
        <v>30.953276166666669</v>
      </c>
      <c r="D225" s="152">
        <f>'[2]Daily deliveries-data for web'!D225</f>
        <v>18.836666666666666</v>
      </c>
      <c r="E225" s="152">
        <f>'[2]Daily deliveries-data for web'!E225</f>
        <v>408.92504631999998</v>
      </c>
      <c r="F225" s="152">
        <f>'[2]Daily deliveries-data for web'!F225</f>
        <v>45.233333333333334</v>
      </c>
      <c r="G225" s="152">
        <f>'[2]Daily deliveries-data for web'!G225</f>
        <v>8.4490920000000003</v>
      </c>
      <c r="H225" s="152">
        <f>'[2]Daily deliveries-data for web'!H225</f>
        <v>282.45527278886397</v>
      </c>
      <c r="I225" s="152">
        <f>'[2]Daily deliveries-data for web'!I225</f>
        <v>794.7960362755307</v>
      </c>
      <c r="K225" s="111">
        <f t="shared" ref="K225:K227" si="21">C225-C213</f>
        <v>2.9019597333333351</v>
      </c>
      <c r="L225" s="111">
        <f t="shared" si="19"/>
        <v>-1.0402531134683031</v>
      </c>
      <c r="M225" s="111">
        <f t="shared" si="19"/>
        <v>-13.026620346666732</v>
      </c>
      <c r="N225" s="111">
        <f t="shared" si="19"/>
        <v>2.6913438346420335</v>
      </c>
      <c r="O225" s="111">
        <f t="shared" si="19"/>
        <v>1.07633066882563</v>
      </c>
      <c r="P225" s="111">
        <f t="shared" si="19"/>
        <v>8.9423612564159498</v>
      </c>
      <c r="Q225" s="111">
        <f t="shared" si="19"/>
        <v>1.4884710330819644</v>
      </c>
    </row>
    <row r="226" spans="2:17" ht="15.5">
      <c r="B226" s="118">
        <v>45839</v>
      </c>
      <c r="C226" s="110">
        <f>'[2]Daily deliveries-data for web'!C226</f>
        <v>32.692698064516129</v>
      </c>
      <c r="D226" s="110">
        <f>'[2]Daily deliveries-data for web'!D226</f>
        <v>17.945161290322581</v>
      </c>
      <c r="E226" s="110">
        <f>'[2]Daily deliveries-data for web'!E226</f>
        <v>393.90844827096765</v>
      </c>
      <c r="F226" s="110">
        <f>'[2]Daily deliveries-data for web'!F226</f>
        <v>42.258064516129032</v>
      </c>
      <c r="G226" s="110">
        <f>'[2]Daily deliveries-data for web'!G226</f>
        <v>9.7742554838709665</v>
      </c>
      <c r="H226" s="110">
        <f>'[2]Daily deliveries-data for web'!H226</f>
        <v>279.76673830656</v>
      </c>
      <c r="I226" s="110">
        <f>'[2]Daily deliveries-data for web'!I226</f>
        <v>775.8829684613986</v>
      </c>
      <c r="K226" s="110">
        <f t="shared" si="21"/>
        <v>2.3460249354838716</v>
      </c>
      <c r="L226" s="110">
        <f t="shared" si="19"/>
        <v>-0.73451931977677276</v>
      </c>
      <c r="M226" s="110">
        <f t="shared" si="19"/>
        <v>-10.768003341935582</v>
      </c>
      <c r="N226" s="110">
        <f t="shared" si="19"/>
        <v>2.0285903443061031</v>
      </c>
      <c r="O226" s="110">
        <f t="shared" si="19"/>
        <v>6.2655483870967643E-2</v>
      </c>
      <c r="P226" s="110">
        <f t="shared" si="19"/>
        <v>10.941710102399952</v>
      </c>
      <c r="Q226" s="110">
        <f t="shared" si="19"/>
        <v>3.414060733380893</v>
      </c>
    </row>
    <row r="227" spans="2:17" ht="15.5">
      <c r="B227" s="119">
        <v>45870</v>
      </c>
      <c r="C227" s="152">
        <f>'[2]Daily deliveries-data for web'!C227</f>
        <v>35.175667677419355</v>
      </c>
      <c r="D227" s="152">
        <f>'[2]Daily deliveries-data for web'!D227</f>
        <v>21.338709677419356</v>
      </c>
      <c r="E227" s="152">
        <f>'[2]Daily deliveries-data for web'!E227</f>
        <v>390.11497199999997</v>
      </c>
      <c r="F227" s="152">
        <f>'[2]Daily deliveries-data for web'!F227</f>
        <v>40.58064516129032</v>
      </c>
      <c r="G227" s="152">
        <f>'[2]Daily deliveries-data for web'!G227</f>
        <v>45.237259354838713</v>
      </c>
      <c r="H227" s="152">
        <f>'[2]Daily deliveries-data for web'!H227</f>
        <v>277.70628640416004</v>
      </c>
      <c r="I227" s="152">
        <f>'[2]Daily deliveries-data for web'!I227</f>
        <v>808.46152893319254</v>
      </c>
      <c r="K227" s="111">
        <f t="shared" si="21"/>
        <v>3.1498753870967704</v>
      </c>
      <c r="L227" s="111">
        <f t="shared" si="19"/>
        <v>-0.65877328261689172</v>
      </c>
      <c r="M227" s="111">
        <f>E227-E215</f>
        <v>1.123681677419313</v>
      </c>
      <c r="N227" s="111">
        <f t="shared" si="19"/>
        <v>2.0718688706221258</v>
      </c>
      <c r="O227" s="111">
        <f t="shared" si="19"/>
        <v>0.81452129032258114</v>
      </c>
      <c r="P227" s="111">
        <f t="shared" si="19"/>
        <v>9.0517783574400141</v>
      </c>
      <c r="Q227" s="111">
        <f t="shared" si="19"/>
        <v>13.860940958348692</v>
      </c>
    </row>
    <row r="228" spans="2:17" ht="15.5">
      <c r="B228" s="118">
        <v>45901</v>
      </c>
      <c r="C228" s="110">
        <f>'[2]Daily deliveries-data for web'!C228</f>
        <v>37.180026433333332</v>
      </c>
      <c r="D228" s="110">
        <f>'[2]Daily deliveries-data for web'!D228</f>
        <v>26.959999999999997</v>
      </c>
      <c r="E228" s="110">
        <f>'[2]Daily deliveries-data for web'!E228</f>
        <v>385.33103784000008</v>
      </c>
      <c r="F228" s="110">
        <f>'[2]Daily deliveries-data for web'!F228</f>
        <v>40.733333333333334</v>
      </c>
      <c r="G228" s="110">
        <f>'[2]Daily deliveries-data for web'!G228</f>
        <v>86.271379999999994</v>
      </c>
      <c r="H228" s="110">
        <f>'[2]Daily deliveries-data for web'!H228</f>
        <v>278.84308745375995</v>
      </c>
      <c r="I228" s="110">
        <f>'[2]Daily deliveries-data for web'!I228</f>
        <v>855.16574550042662</v>
      </c>
      <c r="K228" s="110">
        <f>C228-C216</f>
        <v>3.3483094333333341</v>
      </c>
      <c r="L228" s="110">
        <f t="shared" si="19"/>
        <v>-0.12205674365374364</v>
      </c>
      <c r="M228" s="110">
        <f>E228-E216</f>
        <v>4.9000378400000955</v>
      </c>
      <c r="N228" s="110">
        <f t="shared" si="19"/>
        <v>2.3000000000000043</v>
      </c>
      <c r="O228" s="110">
        <f t="shared" si="19"/>
        <v>2.1041799999999853</v>
      </c>
      <c r="P228" s="110">
        <f t="shared" si="19"/>
        <v>10.704402883295927</v>
      </c>
      <c r="Q228" s="110">
        <f t="shared" si="19"/>
        <v>34.053383892975376</v>
      </c>
    </row>
    <row r="229" spans="2:17" ht="15.5">
      <c r="B229" s="119">
        <v>45931</v>
      </c>
      <c r="C229" s="152">
        <f>'[2]Daily deliveries-data for web'!C229</f>
        <v>37.494299516129033</v>
      </c>
      <c r="D229" s="152">
        <f>'[2]Daily deliveries-data for web'!D229</f>
        <v>28.9</v>
      </c>
      <c r="E229" s="152">
        <f>'[2]Daily deliveries-data for web'!E229</f>
        <v>381.51268734193542</v>
      </c>
      <c r="F229" s="152">
        <f>'[2]Daily deliveries-data for web'!F229</f>
        <v>42.226774193548387</v>
      </c>
      <c r="G229" s="152">
        <f>'[2]Daily deliveries-data for web'!G229</f>
        <v>98.055832258064527</v>
      </c>
      <c r="H229" s="152">
        <f>'[2]Daily deliveries-data for web'!H229</f>
        <v>276.65474543327997</v>
      </c>
      <c r="I229" s="152">
        <f>'[2]Daily deliveries-data for web'!I229</f>
        <v>864.84433874295723</v>
      </c>
      <c r="J229" s="144"/>
      <c r="K229" s="111">
        <f>C229-C217</f>
        <v>3.2315669032258114</v>
      </c>
      <c r="L229" s="111">
        <f t="shared" si="19"/>
        <v>-0.70172479869192728</v>
      </c>
      <c r="M229" s="111">
        <f>E229-E217</f>
        <v>7.8126873419355434</v>
      </c>
      <c r="N229" s="111">
        <f t="shared" si="19"/>
        <v>2.6783870967741947</v>
      </c>
      <c r="O229" s="111">
        <f t="shared" si="19"/>
        <v>1.6290425806451623</v>
      </c>
      <c r="P229" s="111">
        <f t="shared" si="19"/>
        <v>9.8617491052799551</v>
      </c>
      <c r="Q229" s="111">
        <f>I229-I217</f>
        <v>35.28921622916846</v>
      </c>
    </row>
    <row r="230" spans="2:17" ht="15.5">
      <c r="B230" s="118">
        <v>45962</v>
      </c>
      <c r="C230" s="110">
        <f>'[2]Daily deliveries-data for web'!C230</f>
        <v>36.718539464355999</v>
      </c>
      <c r="D230" s="110">
        <f>'[2]Daily deliveries-data for web'!D230</f>
        <v>28.30667209328627</v>
      </c>
      <c r="E230" s="110">
        <f>'[2]Daily deliveries-data for web'!E230</f>
        <v>364.96646007999999</v>
      </c>
      <c r="F230" s="110">
        <f>'[2]Daily deliveries-data for web'!F230</f>
        <v>42.902897769172782</v>
      </c>
      <c r="G230" s="110">
        <f>'[2]Daily deliveries-data for web'!G230</f>
        <v>95.400283999999999</v>
      </c>
      <c r="H230" s="110">
        <f>'[2]Daily deliveries-data for web'!H230</f>
        <v>276.11192293209598</v>
      </c>
      <c r="I230" s="110">
        <f>'[2]Daily deliveries-data for web'!I230</f>
        <v>844.40677633891096</v>
      </c>
      <c r="K230" s="110">
        <f t="shared" ref="K230:K231" si="22">C230-C218</f>
        <v>2.7579395310226644</v>
      </c>
      <c r="L230" s="110">
        <f t="shared" si="19"/>
        <v>-0.62577117939226667</v>
      </c>
      <c r="M230" s="110">
        <f t="shared" si="19"/>
        <v>-5.0888732533333041</v>
      </c>
      <c r="N230" s="110">
        <f t="shared" si="19"/>
        <v>2.1695644358394475</v>
      </c>
      <c r="O230" s="110">
        <f t="shared" si="19"/>
        <v>2.2336679999999944</v>
      </c>
      <c r="P230" s="110">
        <f t="shared" si="19"/>
        <v>11.981883062783936</v>
      </c>
      <c r="Q230" s="110">
        <f t="shared" si="19"/>
        <v>24.100806410253654</v>
      </c>
    </row>
    <row r="231" spans="2:17" ht="15.5">
      <c r="B231" s="119">
        <v>45992</v>
      </c>
      <c r="C231" s="152">
        <f>'[2]Daily deliveries-data for web'!C231</f>
        <v>33.718406774193546</v>
      </c>
      <c r="D231" s="152">
        <f>'[2]Daily deliveries-data for web'!D231</f>
        <v>26.26143934126824</v>
      </c>
      <c r="E231" s="152">
        <f>'[2]Daily deliveries-data for web'!E231</f>
        <v>379.67279954838705</v>
      </c>
      <c r="F231" s="152">
        <f>'[2]Daily deliveries-data for web'!F231</f>
        <v>43.293366469986928</v>
      </c>
      <c r="G231" s="152">
        <f>'[2]Daily deliveries-data for web'!G231</f>
        <v>85.023491612903229</v>
      </c>
      <c r="H231" s="152">
        <f>'[2]Daily deliveries-data for web'!H231</f>
        <v>277.50734622048003</v>
      </c>
      <c r="I231" s="152">
        <f>'[2]Daily deliveries-data for web'!I231</f>
        <v>845.4768499672191</v>
      </c>
      <c r="K231" s="111">
        <f t="shared" si="22"/>
        <v>1.6697130967741884</v>
      </c>
      <c r="L231" s="111">
        <f t="shared" si="19"/>
        <v>0.49205637444433847</v>
      </c>
      <c r="M231" s="111">
        <f>E231-E219</f>
        <v>12.768928580645024</v>
      </c>
      <c r="N231" s="111">
        <f t="shared" si="19"/>
        <v>2.0353019538578963</v>
      </c>
      <c r="O231" s="111">
        <f t="shared" si="19"/>
        <v>2.0363032258064493</v>
      </c>
      <c r="P231" s="111">
        <f t="shared" si="19"/>
        <v>11.154860299200038</v>
      </c>
      <c r="Q231" s="111">
        <f>I231-I219</f>
        <v>40.884658446857202</v>
      </c>
    </row>
    <row r="232" spans="2:17" ht="15.5">
      <c r="B232" s="118">
        <v>46023</v>
      </c>
      <c r="C232" s="110">
        <f>'[2]Daily deliveries-data for web'!C232</f>
        <v>31.160970129032261</v>
      </c>
      <c r="D232" s="110">
        <f>'[2]Daily deliveries-data for web'!D232</f>
        <v>23.186485020042603</v>
      </c>
      <c r="E232" s="110">
        <f>'[2]Daily deliveries-data for web'!E232</f>
        <v>382.679027631699</v>
      </c>
      <c r="F232" s="110">
        <f>'[2]Daily deliveries-data for web'!F232</f>
        <v>42.885372036460488</v>
      </c>
      <c r="G232" s="110">
        <f>'[2]Daily deliveries-data for web'!G232</f>
        <v>76.189068387096782</v>
      </c>
      <c r="H232" s="110">
        <f>'[2]Daily deliveries-data for web'!H232</f>
        <v>282.40980074688002</v>
      </c>
      <c r="I232" s="110">
        <f>'[2]Daily deliveries-data for web'!I232</f>
        <v>838.51072395121116</v>
      </c>
      <c r="K232" s="110">
        <f>C232-C220</f>
        <v>2.7507257419354865</v>
      </c>
      <c r="L232" s="110">
        <f t="shared" si="19"/>
        <v>0.33971692058140945</v>
      </c>
      <c r="M232" s="110">
        <f>E232-E220</f>
        <v>6.5441889220216467</v>
      </c>
      <c r="N232" s="110">
        <f t="shared" si="19"/>
        <v>1.5305333267830719</v>
      </c>
      <c r="O232" s="110">
        <f t="shared" si="19"/>
        <v>1.4724038709677387</v>
      </c>
      <c r="P232" s="110">
        <f t="shared" si="19"/>
        <v>9.9612191971200446</v>
      </c>
      <c r="Q232" s="110">
        <f t="shared" si="19"/>
        <v>28.93407120766733</v>
      </c>
    </row>
    <row r="233" spans="2:17" ht="15.5">
      <c r="B233" s="119">
        <v>46054</v>
      </c>
      <c r="C233" s="152">
        <f>'[2]Daily deliveries-data for web'!C233</f>
        <v>29.313822178571428</v>
      </c>
      <c r="D233" s="152">
        <f>'[2]Daily deliveries-data for web'!D233</f>
        <v>20.55860280510657</v>
      </c>
      <c r="E233" s="152">
        <f>'[2]Daily deliveries-data for web'!E233</f>
        <v>399.7290775714286</v>
      </c>
      <c r="F233" s="152">
        <f>'[2]Daily deliveries-data for web'!F233</f>
        <v>43.527208943629759</v>
      </c>
      <c r="G233" s="152">
        <f>'[2]Daily deliveries-data for web'!G233</f>
        <v>68.570832857142861</v>
      </c>
      <c r="H233" s="152">
        <f>'[2]Daily deliveries-data for web'!H233</f>
        <v>287.30718026859432</v>
      </c>
      <c r="I233" s="152">
        <f>'[2]Daily deliveries-data for web'!I233</f>
        <v>849.00672462447346</v>
      </c>
      <c r="K233" s="111">
        <f t="shared" ref="K233" si="23">C233-C221</f>
        <v>2.7980125285714301</v>
      </c>
      <c r="L233" s="111">
        <f t="shared" si="19"/>
        <v>0.11742375918864312</v>
      </c>
      <c r="M233" s="111">
        <f>E233-E221</f>
        <v>20.632956299999989</v>
      </c>
      <c r="N233" s="111">
        <f t="shared" si="19"/>
        <v>1.5272089436297591</v>
      </c>
      <c r="O233" s="111">
        <f t="shared" si="19"/>
        <v>3.8846400000000045</v>
      </c>
      <c r="P233" s="111">
        <f t="shared" si="19"/>
        <v>8.43262778578287</v>
      </c>
      <c r="Q233" s="111">
        <f>I233-I221</f>
        <v>35.209399237755406</v>
      </c>
    </row>
    <row r="234" spans="2:17" ht="15.5">
      <c r="B234" s="118">
        <v>46082</v>
      </c>
      <c r="C234" s="110">
        <f>'[2]Daily deliveries-data for web'!C234</f>
        <v>28.42379016129032</v>
      </c>
      <c r="D234" s="110">
        <f>'[2]Daily deliveries-data for web'!D234</f>
        <v>19.751742290751615</v>
      </c>
      <c r="E234" s="110"/>
      <c r="F234" s="110"/>
      <c r="G234" s="110">
        <f>'[2]Daily deliveries-data for web'!G234</f>
        <v>60.619180645161293</v>
      </c>
      <c r="H234" s="110">
        <f>'[2]Daily deliveries-data for web'!H234</f>
        <v>289.75637752991997</v>
      </c>
      <c r="I234" s="110"/>
      <c r="K234" s="110">
        <f>C234-C222</f>
        <v>2.0868205225806449</v>
      </c>
      <c r="L234" s="110">
        <f t="shared" si="19"/>
        <v>0.52934265734084107</v>
      </c>
      <c r="M234" s="110"/>
      <c r="N234" s="110"/>
      <c r="O234" s="110">
        <f t="shared" si="19"/>
        <v>5.388371612903228</v>
      </c>
      <c r="P234" s="110">
        <f t="shared" si="19"/>
        <v>7.34657678303995</v>
      </c>
      <c r="Q234" s="110"/>
    </row>
    <row r="235" spans="2:17">
      <c r="C235" s="144"/>
      <c r="D235" s="144"/>
      <c r="E235" s="144"/>
      <c r="F235" s="144"/>
      <c r="G235" s="144"/>
      <c r="H235" s="144"/>
      <c r="I235" s="144"/>
    </row>
    <row r="236" spans="2:17">
      <c r="C236" s="130"/>
      <c r="D236" s="130"/>
      <c r="E236" s="130"/>
      <c r="F236" s="130"/>
      <c r="G236" s="130"/>
      <c r="H236" s="130"/>
      <c r="I236" s="130"/>
    </row>
  </sheetData>
  <mergeCells count="2">
    <mergeCell ref="C8:I8"/>
    <mergeCell ref="K8:Q8"/>
  </mergeCells>
  <pageMargins left="0.7" right="0.7" top="0.75" bottom="0.75" header="0.3" footer="0.3"/>
  <pageSetup paperSize="9" orientation="portrait" r:id="rId1"/>
  <headerFooter>
    <oddHeader>&amp;C&amp;"Aptos"&amp;12&amp;K000000 OFFICIAL&amp;1#_x000D_</oddHeader>
  </headerFooter>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3" t="s">
        <v>47</v>
      </c>
      <c r="W10" s="183"/>
      <c r="X10" s="183"/>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headerFooter>
    <oddHeader>&amp;C&amp;"Aptos"&amp;12&amp;K000000 OFFICIAL&amp;1#_x000D_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50" zoomScaleNormal="50" workbookViewId="0"/>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topLeftCell="A3" zoomScale="50" zoomScaleNormal="50" workbookViewId="0">
      <selection activeCell="A3" sqref="A3"/>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46142</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3" t="s">
        <v>103</v>
      </c>
      <c r="V9" s="47"/>
      <c r="W9" s="48" t="s">
        <v>70</v>
      </c>
    </row>
    <row r="10" spans="1:23">
      <c r="B10" s="49" t="s">
        <v>6</v>
      </c>
      <c r="C10" s="135">
        <v>23.02645173262151</v>
      </c>
      <c r="D10" s="135">
        <v>23.973378652609185</v>
      </c>
      <c r="E10" s="135">
        <v>25.275433799543396</v>
      </c>
      <c r="F10" s="135">
        <v>26.545045674840381</v>
      </c>
      <c r="G10" s="135">
        <v>29.375628374747297</v>
      </c>
      <c r="H10" s="135">
        <v>29.786666666666669</v>
      </c>
      <c r="I10" s="135">
        <v>29.783333333333335</v>
      </c>
      <c r="J10" s="135">
        <v>28.846666666666668</v>
      </c>
      <c r="K10" s="135">
        <v>32.871407684302042</v>
      </c>
      <c r="L10" s="135">
        <v>25.839897628967481</v>
      </c>
      <c r="M10" s="135">
        <v>26.521565064011423</v>
      </c>
      <c r="N10" s="135">
        <v>27.789044684738833</v>
      </c>
      <c r="O10" s="135">
        <v>26.930530688201422</v>
      </c>
      <c r="P10" s="135">
        <v>29.796086174855962</v>
      </c>
      <c r="Q10" s="135">
        <v>30.690437533333334</v>
      </c>
      <c r="R10" s="135">
        <v>30.47277132837748</v>
      </c>
      <c r="S10" s="135">
        <v>30.209444399999999</v>
      </c>
      <c r="T10" s="135">
        <v>28.051316433333334</v>
      </c>
      <c r="U10" s="135">
        <v>30.953276166666669</v>
      </c>
      <c r="V10" s="155"/>
      <c r="W10" s="156">
        <v>0.10345181981851451</v>
      </c>
    </row>
    <row r="11" spans="1:23">
      <c r="B11" s="51" t="s">
        <v>7</v>
      </c>
      <c r="C11" s="136">
        <v>24.320894204928795</v>
      </c>
      <c r="D11" s="136">
        <v>25.630354791732266</v>
      </c>
      <c r="E11" s="136">
        <v>25.218635620988263</v>
      </c>
      <c r="F11" s="136">
        <v>27.943570192944573</v>
      </c>
      <c r="G11" s="136">
        <v>29.297516124409555</v>
      </c>
      <c r="H11" s="136">
        <v>29.938709677419357</v>
      </c>
      <c r="I11" s="136">
        <v>30.412903225806449</v>
      </c>
      <c r="J11" s="136">
        <v>28.580645161290324</v>
      </c>
      <c r="K11" s="136">
        <v>33.863261184509163</v>
      </c>
      <c r="L11" s="136">
        <v>27.124883000372357</v>
      </c>
      <c r="M11" s="136">
        <v>27.787753044735709</v>
      </c>
      <c r="N11" s="136">
        <v>28.93548387096774</v>
      </c>
      <c r="O11" s="136">
        <v>28.947305669998258</v>
      </c>
      <c r="P11" s="136">
        <v>31.141977924034244</v>
      </c>
      <c r="Q11" s="136">
        <v>32.23412398827702</v>
      </c>
      <c r="R11" s="136">
        <v>31.915929887384276</v>
      </c>
      <c r="S11" s="136">
        <v>31.864834870967744</v>
      </c>
      <c r="T11" s="136">
        <v>30.346673129032258</v>
      </c>
      <c r="U11" s="136">
        <v>32.692698064516129</v>
      </c>
      <c r="V11" s="155"/>
      <c r="W11" s="157">
        <v>7.7307483608127739E-2</v>
      </c>
    </row>
    <row r="12" spans="1:23">
      <c r="B12" s="49" t="s">
        <v>8</v>
      </c>
      <c r="C12" s="135">
        <v>26.238137444974033</v>
      </c>
      <c r="D12" s="135">
        <v>28.464451408953018</v>
      </c>
      <c r="E12" s="135">
        <v>26.838743056499347</v>
      </c>
      <c r="F12" s="135">
        <v>29.422275328189315</v>
      </c>
      <c r="G12" s="135">
        <v>31.96138134996146</v>
      </c>
      <c r="H12" s="135">
        <v>30.696774193548389</v>
      </c>
      <c r="I12" s="135">
        <v>30.832258064516129</v>
      </c>
      <c r="J12" s="135">
        <v>30.438709677419357</v>
      </c>
      <c r="K12" s="135">
        <v>35.259719431870145</v>
      </c>
      <c r="L12" s="135">
        <v>30.205474716927228</v>
      </c>
      <c r="M12" s="135">
        <v>29.389256028729577</v>
      </c>
      <c r="N12" s="135">
        <v>30.56451612903226</v>
      </c>
      <c r="O12" s="135">
        <v>31.19522040623638</v>
      </c>
      <c r="P12" s="135">
        <v>32.769409627125839</v>
      </c>
      <c r="Q12" s="135">
        <v>34.034639744398156</v>
      </c>
      <c r="R12" s="135">
        <v>34.2515229057338</v>
      </c>
      <c r="S12" s="135">
        <v>34.128936234607451</v>
      </c>
      <c r="T12" s="135">
        <v>32.025792290322585</v>
      </c>
      <c r="U12" s="135">
        <v>35.175667677419355</v>
      </c>
      <c r="V12" s="155"/>
      <c r="W12" s="156">
        <v>9.8354331363367589E-2</v>
      </c>
    </row>
    <row r="13" spans="1:23">
      <c r="B13" s="51" t="s">
        <v>9</v>
      </c>
      <c r="C13" s="136">
        <v>28.408948154872821</v>
      </c>
      <c r="D13" s="136">
        <v>29.970221429988349</v>
      </c>
      <c r="E13" s="136">
        <v>29.337456027846667</v>
      </c>
      <c r="F13" s="136">
        <v>31.120559609188351</v>
      </c>
      <c r="G13" s="136">
        <v>34.335070575058317</v>
      </c>
      <c r="H13" s="136">
        <v>33.763333333333335</v>
      </c>
      <c r="I13" s="136">
        <v>31.033333333333335</v>
      </c>
      <c r="J13" s="136">
        <v>32.276666666666664</v>
      </c>
      <c r="K13" s="136">
        <v>38.297875779483164</v>
      </c>
      <c r="L13" s="136">
        <v>32.549734780599813</v>
      </c>
      <c r="M13" s="136">
        <v>31.295476517457473</v>
      </c>
      <c r="N13" s="136">
        <v>32.47</v>
      </c>
      <c r="O13" s="136">
        <v>32.884426241024528</v>
      </c>
      <c r="P13" s="136">
        <v>34.076709977950792</v>
      </c>
      <c r="Q13" s="136">
        <v>35.64650955438406</v>
      </c>
      <c r="R13" s="136">
        <v>35.769940279065395</v>
      </c>
      <c r="S13" s="136">
        <v>34.475661700000003</v>
      </c>
      <c r="T13" s="136">
        <v>33.831716999999998</v>
      </c>
      <c r="U13" s="136">
        <v>37.180026433333332</v>
      </c>
      <c r="V13" s="155"/>
      <c r="W13" s="157">
        <v>9.8969538948712965E-2</v>
      </c>
    </row>
    <row r="14" spans="1:23">
      <c r="B14" s="49" t="s">
        <v>10</v>
      </c>
      <c r="C14" s="135">
        <v>29.932172346932497</v>
      </c>
      <c r="D14" s="135">
        <v>31.674206694757199</v>
      </c>
      <c r="E14" s="135">
        <v>30.754313360848769</v>
      </c>
      <c r="F14" s="135">
        <v>32.888679273889913</v>
      </c>
      <c r="G14" s="135">
        <v>34.626753955466029</v>
      </c>
      <c r="H14" s="135">
        <v>34.687096774193549</v>
      </c>
      <c r="I14" s="135">
        <v>34.912903225806453</v>
      </c>
      <c r="J14" s="135">
        <v>33.516129032258064</v>
      </c>
      <c r="K14" s="135">
        <v>38.48410259846748</v>
      </c>
      <c r="L14" s="135">
        <v>32.348170927591106</v>
      </c>
      <c r="M14" s="135">
        <v>31.966946647783242</v>
      </c>
      <c r="N14" s="135">
        <v>32.625806451612902</v>
      </c>
      <c r="O14" s="135">
        <v>32.924557393854698</v>
      </c>
      <c r="P14" s="135">
        <v>34.814213661916895</v>
      </c>
      <c r="Q14" s="135">
        <v>36.011507677419353</v>
      </c>
      <c r="R14" s="135">
        <v>35.940338997093882</v>
      </c>
      <c r="S14" s="135">
        <v>34.401736369119327</v>
      </c>
      <c r="T14" s="135">
        <v>34.262732612903221</v>
      </c>
      <c r="U14" s="135">
        <v>37.494299516129033</v>
      </c>
      <c r="V14" s="155"/>
      <c r="W14" s="156">
        <v>9.4317255419633844E-2</v>
      </c>
    </row>
    <row r="15" spans="1:23">
      <c r="B15" s="51" t="s">
        <v>11</v>
      </c>
      <c r="C15" s="136">
        <v>29.669836774607486</v>
      </c>
      <c r="D15" s="136">
        <v>31.31873264626055</v>
      </c>
      <c r="E15" s="136">
        <v>31.023358026136538</v>
      </c>
      <c r="F15" s="136">
        <v>32.911560964374829</v>
      </c>
      <c r="G15" s="136">
        <v>34.306496498051779</v>
      </c>
      <c r="H15" s="136">
        <v>32.75</v>
      </c>
      <c r="I15" s="136">
        <v>32.946666666666665</v>
      </c>
      <c r="J15" s="136">
        <v>31.540000000000003</v>
      </c>
      <c r="K15" s="136">
        <v>37.050784328463322</v>
      </c>
      <c r="L15" s="136">
        <v>30.575314833174982</v>
      </c>
      <c r="M15" s="136">
        <v>31.716490471462482</v>
      </c>
      <c r="N15" s="136">
        <v>31.42</v>
      </c>
      <c r="O15" s="136">
        <v>32.045050694850588</v>
      </c>
      <c r="P15" s="136">
        <v>34.347217917953643</v>
      </c>
      <c r="Q15" s="136">
        <v>35.900724844133563</v>
      </c>
      <c r="R15" s="136">
        <v>34.855698373601591</v>
      </c>
      <c r="S15" s="136">
        <v>33.469203799999995</v>
      </c>
      <c r="T15" s="136">
        <v>33.960599933333334</v>
      </c>
      <c r="U15" s="136">
        <v>36.718539464355999</v>
      </c>
      <c r="V15" s="155"/>
      <c r="W15" s="157">
        <v>8.1209976750606969E-2</v>
      </c>
    </row>
    <row r="16" spans="1:23">
      <c r="B16" s="49" t="s">
        <v>12</v>
      </c>
      <c r="C16" s="135">
        <v>28.998275374907205</v>
      </c>
      <c r="D16" s="135">
        <v>29.734649737806972</v>
      </c>
      <c r="E16" s="135">
        <v>30.731075658162801</v>
      </c>
      <c r="F16" s="135">
        <v>31.83127557650057</v>
      </c>
      <c r="G16" s="135">
        <v>33.219335101349856</v>
      </c>
      <c r="H16" s="135">
        <v>30.79032258064516</v>
      </c>
      <c r="I16" s="135">
        <v>30.716129032258067</v>
      </c>
      <c r="J16" s="135">
        <v>32.293548387096777</v>
      </c>
      <c r="K16" s="135">
        <v>34.36227288827093</v>
      </c>
      <c r="L16" s="135">
        <v>29.315987079008803</v>
      </c>
      <c r="M16" s="135">
        <v>29.995001737343305</v>
      </c>
      <c r="N16" s="135">
        <v>29.374193548387098</v>
      </c>
      <c r="O16" s="135">
        <v>30.438449861484589</v>
      </c>
      <c r="P16" s="135">
        <v>32.653231993528223</v>
      </c>
      <c r="Q16" s="135">
        <v>33.768786387924557</v>
      </c>
      <c r="R16" s="135">
        <v>33.233059241063593</v>
      </c>
      <c r="S16" s="135">
        <v>30.683612293633349</v>
      </c>
      <c r="T16" s="135">
        <v>32.048693677419358</v>
      </c>
      <c r="U16" s="135">
        <v>33.718406774193546</v>
      </c>
      <c r="V16" s="155"/>
      <c r="W16" s="156">
        <v>5.2099256012753586E-2</v>
      </c>
    </row>
    <row r="17" spans="2:27">
      <c r="B17" s="51" t="s">
        <v>2</v>
      </c>
      <c r="C17" s="136">
        <v>28.426048218535929</v>
      </c>
      <c r="D17" s="136">
        <v>29.106925402977126</v>
      </c>
      <c r="E17" s="136">
        <v>27.240713680599519</v>
      </c>
      <c r="F17" s="136">
        <v>29.733798252438721</v>
      </c>
      <c r="G17" s="136">
        <v>32.748387096774195</v>
      </c>
      <c r="H17" s="136">
        <v>27.412903225806449</v>
      </c>
      <c r="I17" s="136">
        <v>30.880645161290321</v>
      </c>
      <c r="J17" s="136">
        <v>31.412585042693031</v>
      </c>
      <c r="K17" s="136">
        <v>29.220275240615646</v>
      </c>
      <c r="L17" s="136">
        <v>26.193189564397329</v>
      </c>
      <c r="M17" s="136">
        <v>28.53635219812972</v>
      </c>
      <c r="N17" s="136">
        <v>26.448387096774194</v>
      </c>
      <c r="O17" s="136">
        <v>27.899213378736317</v>
      </c>
      <c r="P17" s="136">
        <v>30.043310757348735</v>
      </c>
      <c r="Q17" s="136">
        <v>29.767615079569833</v>
      </c>
      <c r="R17" s="136">
        <v>30.806341939491912</v>
      </c>
      <c r="S17" s="136">
        <v>26.91341785398895</v>
      </c>
      <c r="T17" s="136">
        <v>28.410244387096775</v>
      </c>
      <c r="U17" s="136">
        <v>31.160970129032261</v>
      </c>
      <c r="V17" s="155"/>
      <c r="W17" s="157">
        <v>9.682161492369272E-2</v>
      </c>
    </row>
    <row r="18" spans="2:27">
      <c r="B18" s="49" t="s">
        <v>3</v>
      </c>
      <c r="C18" s="137">
        <v>25.624336935313703</v>
      </c>
      <c r="D18" s="135">
        <v>26.430440889164004</v>
      </c>
      <c r="E18" s="135">
        <v>25.26448309710316</v>
      </c>
      <c r="F18" s="135">
        <v>28.960907080995042</v>
      </c>
      <c r="G18" s="137">
        <v>29.937931034482759</v>
      </c>
      <c r="H18" s="135">
        <v>27.146428571428572</v>
      </c>
      <c r="I18" s="135">
        <v>31.349999999999998</v>
      </c>
      <c r="J18" s="135">
        <v>26.668643014460791</v>
      </c>
      <c r="K18" s="137">
        <v>26.822014799963451</v>
      </c>
      <c r="L18" s="135">
        <v>24.341335206117954</v>
      </c>
      <c r="M18" s="135">
        <v>26.475110288628258</v>
      </c>
      <c r="N18" s="135">
        <v>23.86785714285714</v>
      </c>
      <c r="O18" s="137">
        <v>26.592583791226158</v>
      </c>
      <c r="P18" s="138">
        <v>28.128687920022834</v>
      </c>
      <c r="Q18" s="135">
        <v>29.137661098962685</v>
      </c>
      <c r="R18" s="135">
        <v>28.75756598003424</v>
      </c>
      <c r="S18" s="137">
        <v>23.647851172413795</v>
      </c>
      <c r="T18" s="137">
        <v>26.515809649999998</v>
      </c>
      <c r="U18" s="135">
        <v>29.313822178571428</v>
      </c>
      <c r="V18" s="155"/>
      <c r="W18" s="156">
        <v>0.10552242475354436</v>
      </c>
    </row>
    <row r="19" spans="2:27">
      <c r="B19" s="51" t="s">
        <v>4</v>
      </c>
      <c r="C19" s="136">
        <v>24.029137732651911</v>
      </c>
      <c r="D19" s="136">
        <v>25.801423677460647</v>
      </c>
      <c r="E19" s="136">
        <v>24.405108433004468</v>
      </c>
      <c r="F19" s="136">
        <v>27.285176486628686</v>
      </c>
      <c r="G19" s="136">
        <v>28.951612903225808</v>
      </c>
      <c r="H19" s="136">
        <v>27.683870967741935</v>
      </c>
      <c r="I19" s="136">
        <v>26.667741935483871</v>
      </c>
      <c r="J19" s="136">
        <v>27.869993217963923</v>
      </c>
      <c r="K19" s="136">
        <v>26.237153992551839</v>
      </c>
      <c r="L19" s="136">
        <v>23.602006822318632</v>
      </c>
      <c r="M19" s="136">
        <v>26.124584640684073</v>
      </c>
      <c r="N19" s="136">
        <v>24.048387096774192</v>
      </c>
      <c r="O19" s="136">
        <v>25.602253167561067</v>
      </c>
      <c r="P19" s="136">
        <v>26.720118155283945</v>
      </c>
      <c r="Q19" s="136">
        <v>27.385416868557225</v>
      </c>
      <c r="R19" s="136">
        <v>26.526955869639579</v>
      </c>
      <c r="S19" s="136">
        <v>22.719606419354839</v>
      </c>
      <c r="T19" s="136">
        <v>26.336969638709675</v>
      </c>
      <c r="U19" s="136">
        <v>28.42379016129032</v>
      </c>
      <c r="V19" s="155"/>
      <c r="W19" s="157">
        <v>7.9235407535780733E-2</v>
      </c>
    </row>
    <row r="20" spans="2:27">
      <c r="B20" s="49" t="s">
        <v>5</v>
      </c>
      <c r="C20" s="135">
        <v>23.559073530038329</v>
      </c>
      <c r="D20" s="135">
        <v>24.873066819687121</v>
      </c>
      <c r="E20" s="135">
        <v>24.056947077697998</v>
      </c>
      <c r="F20" s="135">
        <v>26.788893614062523</v>
      </c>
      <c r="G20" s="135">
        <v>27.970000000000002</v>
      </c>
      <c r="H20" s="135">
        <v>27.44</v>
      </c>
      <c r="I20" s="135">
        <v>26.59333333333333</v>
      </c>
      <c r="J20" s="135">
        <v>29.312035028034661</v>
      </c>
      <c r="K20" s="135">
        <v>23.224901127579251</v>
      </c>
      <c r="L20" s="135">
        <v>23.697168685783716</v>
      </c>
      <c r="M20" s="135">
        <v>25.856783580563459</v>
      </c>
      <c r="N20" s="135">
        <v>24.563333333333333</v>
      </c>
      <c r="O20" s="135">
        <v>26.453227806121841</v>
      </c>
      <c r="P20" s="135">
        <v>27.372457333333333</v>
      </c>
      <c r="Q20" s="135">
        <v>27.912816663527835</v>
      </c>
      <c r="R20" s="135">
        <v>28.424065895453104</v>
      </c>
      <c r="S20" s="135">
        <v>23.809028166666668</v>
      </c>
      <c r="T20" s="135">
        <v>27.434852566666667</v>
      </c>
      <c r="U20" s="135"/>
      <c r="V20" s="155"/>
      <c r="W20" s="156"/>
    </row>
    <row r="21" spans="2:27">
      <c r="B21" s="51" t="s">
        <v>0</v>
      </c>
      <c r="C21" s="136">
        <v>24.806340633425997</v>
      </c>
      <c r="D21" s="136">
        <v>25.073605450805349</v>
      </c>
      <c r="E21" s="136">
        <v>25.013185882236193</v>
      </c>
      <c r="F21" s="136">
        <v>28.42998965893948</v>
      </c>
      <c r="G21" s="136">
        <v>29.693548387096776</v>
      </c>
      <c r="H21" s="136">
        <v>30.122580645161289</v>
      </c>
      <c r="I21" s="136">
        <v>29.054838709677419</v>
      </c>
      <c r="J21" s="136">
        <v>30.625910265890358</v>
      </c>
      <c r="K21" s="136">
        <v>23.892170219140151</v>
      </c>
      <c r="L21" s="136">
        <v>25.227110490852244</v>
      </c>
      <c r="M21" s="136">
        <v>25.748373613524514</v>
      </c>
      <c r="N21" s="136">
        <v>25.319354838709678</v>
      </c>
      <c r="O21" s="136">
        <v>28.081164738227944</v>
      </c>
      <c r="P21" s="136">
        <v>29.039088101742795</v>
      </c>
      <c r="Q21" s="136">
        <v>29.158623218855237</v>
      </c>
      <c r="R21" s="136">
        <v>28.460892616175446</v>
      </c>
      <c r="S21" s="136">
        <v>25.391529416158814</v>
      </c>
      <c r="T21" s="136">
        <v>28.96359709677419</v>
      </c>
      <c r="U21" s="136"/>
      <c r="V21" s="155"/>
      <c r="W21" s="157"/>
    </row>
    <row r="22" spans="2:27">
      <c r="B22" s="53" t="s">
        <v>27</v>
      </c>
      <c r="C22" s="139">
        <v>26.427093610752323</v>
      </c>
      <c r="D22" s="139">
        <v>27.682653324526626</v>
      </c>
      <c r="E22" s="139">
        <v>27.108099783885336</v>
      </c>
      <c r="F22" s="139">
        <v>29.494424389033735</v>
      </c>
      <c r="G22" s="139">
        <v>31.375055863121627</v>
      </c>
      <c r="H22" s="139">
        <v>30.201643835616441</v>
      </c>
      <c r="I22" s="139">
        <v>30.428219178082191</v>
      </c>
      <c r="J22" s="139">
        <v>30.30916767005181</v>
      </c>
      <c r="K22" s="139">
        <v>31.645013986371477</v>
      </c>
      <c r="L22" s="139">
        <v>27.605321545952279</v>
      </c>
      <c r="M22" s="139">
        <v>28.463037978973343</v>
      </c>
      <c r="N22" s="139">
        <v>28.143483124773056</v>
      </c>
      <c r="O22" s="139">
        <v>29.175724305875921</v>
      </c>
      <c r="P22" s="54">
        <v>30.926025371873568</v>
      </c>
      <c r="Q22" s="54">
        <v>31.817948686431127</v>
      </c>
      <c r="R22" s="54">
        <v>31.633075092849161</v>
      </c>
      <c r="S22" s="54">
        <v>29.407949871760952</v>
      </c>
      <c r="T22" s="54">
        <v>30.182416534632619</v>
      </c>
      <c r="U22" s="54">
        <v>33.283149656550805</v>
      </c>
      <c r="V22" s="158"/>
      <c r="W22" s="163">
        <v>8.8728910913473485E-2</v>
      </c>
    </row>
    <row r="23" spans="2:27">
      <c r="B23" s="43"/>
      <c r="K23" s="55"/>
      <c r="L23" s="56"/>
      <c r="M23" s="56"/>
      <c r="N23" s="56"/>
      <c r="O23" s="56"/>
      <c r="P23" s="56"/>
      <c r="Q23" s="56"/>
      <c r="R23" s="56"/>
      <c r="S23" s="56"/>
      <c r="T23" s="56"/>
      <c r="U23" s="159"/>
      <c r="V23"/>
    </row>
    <row r="24" spans="2:27">
      <c r="J24" s="57"/>
      <c r="K24" s="57"/>
      <c r="L24" s="42"/>
      <c r="M24" s="42"/>
      <c r="N24" s="42"/>
      <c r="O24" s="42"/>
      <c r="P24" s="42"/>
      <c r="Q24" s="42"/>
      <c r="R24" s="42"/>
      <c r="S24" s="42"/>
      <c r="T24" s="42"/>
      <c r="U24" s="160"/>
      <c r="V24" s="57"/>
    </row>
    <row r="25" spans="2:27">
      <c r="B25" s="38" t="s">
        <v>67</v>
      </c>
      <c r="E25" s="125" t="s">
        <v>96</v>
      </c>
      <c r="J25" s="43"/>
      <c r="K25" s="42"/>
      <c r="L25" s="42"/>
      <c r="M25" s="42"/>
      <c r="N25" s="42"/>
      <c r="O25" s="42"/>
      <c r="P25" s="42"/>
      <c r="Q25" s="42"/>
      <c r="R25" s="42"/>
      <c r="S25" s="42"/>
      <c r="T25" s="42"/>
      <c r="U25" s="160"/>
      <c r="V25" s="57"/>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3" t="s">
        <v>103</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1">
        <v>833.67134054216501</v>
      </c>
      <c r="O27" s="141">
        <v>807.91592064604265</v>
      </c>
      <c r="P27" s="141">
        <v>893.8825852456788</v>
      </c>
      <c r="Q27" s="141">
        <v>920.71312599999999</v>
      </c>
      <c r="R27" s="58">
        <v>914.18313985132443</v>
      </c>
      <c r="S27" s="150">
        <v>906.28333199999997</v>
      </c>
      <c r="T27" s="150">
        <v>841.53949299999999</v>
      </c>
      <c r="U27" s="58">
        <v>928.59828500000003</v>
      </c>
      <c r="V27" s="155"/>
      <c r="W27" s="156">
        <v>0.10345181981851459</v>
      </c>
      <c r="X27" s="58">
        <v>895.3203352194007</v>
      </c>
      <c r="Y27" s="156">
        <v>3.7168763482228417E-2</v>
      </c>
      <c r="Z27" s="58">
        <v>887.33532161710809</v>
      </c>
      <c r="AA27" s="156">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s="155"/>
      <c r="W28" s="157">
        <v>7.7307483608127781E-2</v>
      </c>
      <c r="X28" s="59">
        <v>976.52194675811245</v>
      </c>
      <c r="Y28" s="157">
        <v>3.7840105247568534E-2</v>
      </c>
      <c r="Z28" s="59">
        <v>972.65019150297076</v>
      </c>
      <c r="AA28" s="157">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s="155"/>
      <c r="W29" s="156">
        <v>9.8354331363367686E-2</v>
      </c>
      <c r="X29" s="58">
        <v>1036.7038649735646</v>
      </c>
      <c r="Y29" s="156">
        <v>5.1839136364950189E-2</v>
      </c>
      <c r="Z29" s="58">
        <v>1037.5312647835262</v>
      </c>
      <c r="AA29" s="156">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s="155"/>
      <c r="W30" s="157">
        <v>9.8969538948713076E-2</v>
      </c>
      <c r="X30" s="59">
        <v>1042.8032310684016</v>
      </c>
      <c r="Y30" s="157">
        <v>6.9617699455360116E-2</v>
      </c>
      <c r="Z30" s="59">
        <v>1040.773189790654</v>
      </c>
      <c r="AA30" s="157">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s="155"/>
      <c r="W31" s="156">
        <v>9.431725541963365E-2</v>
      </c>
      <c r="X31" s="58">
        <v>1087.6692817744065</v>
      </c>
      <c r="Y31" s="156">
        <v>6.8636675206827702E-2</v>
      </c>
      <c r="Z31" s="58">
        <v>1080.9163491175366</v>
      </c>
      <c r="AA31" s="156">
        <v>7.5312891648761093E-2</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v>1101.5561839306799</v>
      </c>
      <c r="V32" s="155"/>
      <c r="W32" s="157">
        <v>8.1209976750606927E-2</v>
      </c>
      <c r="X32" s="59">
        <v>1035.2006692141326</v>
      </c>
      <c r="Y32" s="157">
        <v>6.4099180661195687E-2</v>
      </c>
      <c r="Z32" s="59">
        <v>1022.8550210693492</v>
      </c>
      <c r="AA32" s="157">
        <v>7.6942637265496661E-2</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1">
        <v>1046.8323780256612</v>
      </c>
      <c r="R33" s="131">
        <v>1030.2248364729714</v>
      </c>
      <c r="S33" s="58">
        <v>951.1919811026338</v>
      </c>
      <c r="T33" s="58">
        <v>993.50950399999999</v>
      </c>
      <c r="U33" s="58">
        <v>1045.27061</v>
      </c>
      <c r="V33" s="155"/>
      <c r="W33" s="156">
        <v>5.2099256012753781E-2</v>
      </c>
      <c r="X33" s="58">
        <v>1006.8017782801282</v>
      </c>
      <c r="Y33" s="156">
        <v>3.8208942961529324E-2</v>
      </c>
      <c r="Z33" s="58">
        <v>991.64210719186849</v>
      </c>
      <c r="AA33" s="156">
        <v>5.4080501845566786E-2</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v>965.99007400000005</v>
      </c>
      <c r="V34" s="155"/>
      <c r="W34" s="157">
        <v>9.6821614923692678E-2</v>
      </c>
      <c r="X34" s="59">
        <v>904.83376610847642</v>
      </c>
      <c r="Y34" s="157">
        <v>6.7588445725832669E-2</v>
      </c>
      <c r="Z34" s="59">
        <v>890.01004319930234</v>
      </c>
      <c r="AA34" s="157">
        <v>8.5369857768766044E-2</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v>820.78702099999998</v>
      </c>
      <c r="V35" s="155"/>
      <c r="W35" s="156">
        <v>0.10552242475354423</v>
      </c>
      <c r="X35" s="58">
        <v>767.37999483451063</v>
      </c>
      <c r="Y35" s="156">
        <v>6.959658386326173E-2</v>
      </c>
      <c r="Z35" s="58">
        <v>744.48073388031969</v>
      </c>
      <c r="AA35" s="156">
        <v>0.10249598632588253</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v>881.13749499999994</v>
      </c>
      <c r="V36" s="155"/>
      <c r="W36" s="157">
        <v>7.9235407535780844E-2</v>
      </c>
      <c r="X36" s="59">
        <v>804.07221509958072</v>
      </c>
      <c r="Y36" s="157">
        <v>9.5843729522322896E-2</v>
      </c>
      <c r="Z36" s="59">
        <v>781.02982991960891</v>
      </c>
      <c r="AA36" s="157">
        <v>0.12817393298626634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s="158"/>
      <c r="W37" s="156" t="s">
        <v>104</v>
      </c>
      <c r="X37" s="58">
        <v>809.71932375388565</v>
      </c>
      <c r="Y37" s="156" t="s">
        <v>104</v>
      </c>
      <c r="Z37" s="58">
        <v>796.67946628786433</v>
      </c>
      <c r="AA37" s="156" t="s">
        <v>104</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4"/>
      <c r="W38" s="157" t="s">
        <v>104</v>
      </c>
      <c r="X38" s="59">
        <v>874.28512878818015</v>
      </c>
      <c r="Y38" s="157" t="s">
        <v>104</v>
      </c>
      <c r="Z38" s="59">
        <v>855.76553100078729</v>
      </c>
      <c r="AA38" s="157" t="s">
        <v>104</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s="155"/>
      <c r="W39" s="163">
        <v>8.8728910913473527E-2</v>
      </c>
      <c r="X39" s="60">
        <v>11241.311535872781</v>
      </c>
      <c r="Y39" s="163">
        <v>6.0043926249107725E-2</v>
      </c>
      <c r="Z39" s="60">
        <v>11101.669049360895</v>
      </c>
      <c r="AA39" s="163">
        <v>7.3355360216921461E-2</v>
      </c>
    </row>
    <row r="40" spans="2:27" ht="16.5" customHeight="1">
      <c r="B40" s="43"/>
      <c r="U40"/>
      <c r="V40" s="155"/>
      <c r="W40" s="36"/>
      <c r="X40"/>
      <c r="Y40" s="36"/>
      <c r="Z40" s="36"/>
      <c r="AA40" s="36"/>
    </row>
    <row r="41" spans="2:27" ht="16.5" customHeight="1">
      <c r="J41" s="132"/>
      <c r="K41" s="132"/>
      <c r="L41" s="132"/>
      <c r="M41" s="132"/>
      <c r="N41" s="132"/>
      <c r="O41" s="132"/>
      <c r="P41" s="132"/>
      <c r="Q41" s="132"/>
      <c r="R41" s="132"/>
      <c r="S41" s="132"/>
      <c r="T41" s="132"/>
      <c r="U41" s="159"/>
      <c r="V41" s="155"/>
      <c r="W41"/>
      <c r="X41" s="36"/>
      <c r="Y41" s="36"/>
      <c r="Z41" s="36"/>
      <c r="AA41" s="36"/>
    </row>
    <row r="42" spans="2:27" ht="16.5" customHeight="1">
      <c r="B42" s="38" t="s">
        <v>68</v>
      </c>
      <c r="C42" s="63"/>
      <c r="D42" s="63"/>
      <c r="E42" s="125" t="s">
        <v>96</v>
      </c>
      <c r="F42" s="63"/>
      <c r="G42" s="63"/>
      <c r="H42" s="63"/>
      <c r="I42" s="63"/>
      <c r="J42" s="63"/>
      <c r="K42" s="63"/>
      <c r="L42" s="133"/>
      <c r="M42" s="133"/>
      <c r="N42" s="133"/>
      <c r="O42" s="133"/>
      <c r="P42" s="133"/>
      <c r="Q42" s="133"/>
      <c r="R42" s="133"/>
      <c r="S42" s="133"/>
      <c r="T42" s="133"/>
      <c r="U42" s="161"/>
      <c r="V42" s="155"/>
      <c r="W42" s="63"/>
      <c r="X42" s="63"/>
      <c r="Y42" s="63"/>
      <c r="Z42" s="63"/>
      <c r="AA42" s="154"/>
    </row>
    <row r="43" spans="2:27" ht="38.25" customHeight="1">
      <c r="B43" s="46"/>
      <c r="C43" s="134" t="s">
        <v>18</v>
      </c>
      <c r="D43" s="134" t="s">
        <v>19</v>
      </c>
      <c r="E43" s="134" t="s">
        <v>20</v>
      </c>
      <c r="F43" s="134" t="s">
        <v>21</v>
      </c>
      <c r="G43" s="134" t="s">
        <v>22</v>
      </c>
      <c r="H43" s="134" t="s">
        <v>23</v>
      </c>
      <c r="I43" s="134" t="s">
        <v>24</v>
      </c>
      <c r="J43" s="134" t="s">
        <v>25</v>
      </c>
      <c r="K43" s="134" t="s">
        <v>26</v>
      </c>
      <c r="L43" s="134" t="s">
        <v>28</v>
      </c>
      <c r="M43" s="134" t="s">
        <v>29</v>
      </c>
      <c r="N43" s="134" t="s">
        <v>48</v>
      </c>
      <c r="O43" s="134" t="s">
        <v>57</v>
      </c>
      <c r="P43" s="134" t="s">
        <v>92</v>
      </c>
      <c r="Q43" s="134" t="s">
        <v>97</v>
      </c>
      <c r="R43" s="46" t="s">
        <v>98</v>
      </c>
      <c r="S43" s="46" t="s">
        <v>101</v>
      </c>
      <c r="T43" s="46" t="s">
        <v>102</v>
      </c>
      <c r="U43" s="153" t="s">
        <v>103</v>
      </c>
      <c r="V43" s="155"/>
      <c r="W43" s="48" t="s">
        <v>70</v>
      </c>
      <c r="X43" s="162" t="s">
        <v>43</v>
      </c>
      <c r="Y43" s="48" t="s">
        <v>71</v>
      </c>
      <c r="Z43" s="162"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s="155"/>
      <c r="W44" s="156">
        <v>0.10345181981851459</v>
      </c>
      <c r="X44" s="58">
        <v>895.3203352194007</v>
      </c>
      <c r="Y44" s="156">
        <v>3.7168763482228417E-2</v>
      </c>
      <c r="Z44" s="58">
        <v>887.33532161710809</v>
      </c>
      <c r="AA44" s="156">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s="155"/>
      <c r="W45" s="157">
        <v>7.7307483608127781E-2</v>
      </c>
      <c r="X45" s="59">
        <v>1339.4410890072481</v>
      </c>
      <c r="Y45" s="157">
        <v>-0.24336079554558454</v>
      </c>
      <c r="Z45" s="59">
        <v>972.65019150297076</v>
      </c>
      <c r="AA45" s="157">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s="155"/>
      <c r="W46" s="156">
        <v>9.2765308652942524E-2</v>
      </c>
      <c r="X46" s="58">
        <v>2544.4528525808123</v>
      </c>
      <c r="Y46" s="156">
        <v>0.19181521478149954</v>
      </c>
      <c r="Z46" s="58">
        <v>2290.6946206198304</v>
      </c>
      <c r="AA46" s="156">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s="155"/>
      <c r="W47" s="157">
        <v>9.4426767945026358E-2</v>
      </c>
      <c r="X47" s="59">
        <v>3587.2560836492144</v>
      </c>
      <c r="Y47" s="157">
        <v>0.15629280967876702</v>
      </c>
      <c r="Z47" s="59">
        <v>3331.4678104104846</v>
      </c>
      <c r="AA47" s="157">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s="155"/>
      <c r="W48" s="156">
        <v>9.4402795607173129E-2</v>
      </c>
      <c r="X48" s="58">
        <v>4674.9253654236209</v>
      </c>
      <c r="Y48" s="156">
        <v>0.13589871193993064</v>
      </c>
      <c r="Z48" s="58">
        <v>4412.3841595280201</v>
      </c>
      <c r="AA48" s="156">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v>6411.797884930681</v>
      </c>
      <c r="V49" s="158"/>
      <c r="W49" s="157">
        <v>9.2113393294976254E-2</v>
      </c>
      <c r="X49" s="59">
        <v>5710.1260346377539</v>
      </c>
      <c r="Y49" s="157">
        <v>0.12288202502651768</v>
      </c>
      <c r="Z49" s="59">
        <v>5435.2391805973703</v>
      </c>
      <c r="AA49" s="157">
        <v>0.17967170751554318</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v>7457.0684949306815</v>
      </c>
      <c r="V50"/>
      <c r="W50" s="156">
        <v>8.6322094608551447E-2</v>
      </c>
      <c r="X50" s="58">
        <v>6716.9278129178811</v>
      </c>
      <c r="Y50" s="156">
        <v>0.11019035824523438</v>
      </c>
      <c r="Z50" s="58">
        <v>6426.8812877892387</v>
      </c>
      <c r="AA50" s="156">
        <v>0.16029348621994122</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v>8423.0585689306808</v>
      </c>
      <c r="V51" s="155"/>
      <c r="W51" s="157">
        <v>8.7516005622192861E-2</v>
      </c>
      <c r="X51" s="59">
        <v>7621.7615790263571</v>
      </c>
      <c r="Y51" s="157">
        <v>0.10513278086647859</v>
      </c>
      <c r="Z51" s="59">
        <v>7316.8913309885402</v>
      </c>
      <c r="AA51" s="157">
        <v>0.15117994622351372</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v>9243.8455899306809</v>
      </c>
      <c r="V52" s="155"/>
      <c r="W52" s="156">
        <v>8.9091082654354281E-2</v>
      </c>
      <c r="X52" s="58">
        <v>8389.1415738608684</v>
      </c>
      <c r="Y52" s="156">
        <v>0.10188217811616429</v>
      </c>
      <c r="Z52" s="58">
        <v>8061.3720648688604</v>
      </c>
      <c r="AA52" s="156">
        <v>0.14668390387475028</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v>10124.983084930682</v>
      </c>
      <c r="V53" s="155"/>
      <c r="W53" s="157">
        <v>8.8226236692472648E-2</v>
      </c>
      <c r="X53" s="59">
        <v>9193.2137889604492</v>
      </c>
      <c r="Y53" s="157">
        <v>0.10135403324233971</v>
      </c>
      <c r="Z53" s="59">
        <v>8842.4018947884688</v>
      </c>
      <c r="AA53" s="157">
        <v>0.14504895902753989</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s="155"/>
      <c r="W54" s="156" t="s">
        <v>104</v>
      </c>
      <c r="X54" s="58">
        <v>10002.933112714334</v>
      </c>
      <c r="Y54" s="156" t="s">
        <v>104</v>
      </c>
      <c r="Z54" s="58">
        <v>9639.0813610763344</v>
      </c>
      <c r="AA54" s="156" t="s">
        <v>104</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s="155"/>
      <c r="W55" s="157" t="s">
        <v>104</v>
      </c>
      <c r="X55" s="59">
        <v>10877.218241502515</v>
      </c>
      <c r="Y55" s="157" t="s">
        <v>104</v>
      </c>
      <c r="Z55" s="59">
        <v>10494.846892077121</v>
      </c>
      <c r="AA55" s="157" t="s">
        <v>104</v>
      </c>
    </row>
    <row r="56" spans="2:27">
      <c r="V56" s="155"/>
    </row>
    <row r="57" spans="2:27">
      <c r="V57" s="155"/>
    </row>
    <row r="58" spans="2:27">
      <c r="V58" s="155"/>
    </row>
    <row r="59" spans="2:27">
      <c r="V59" s="155"/>
    </row>
    <row r="60" spans="2:27">
      <c r="V60" s="155"/>
    </row>
    <row r="61" spans="2:27">
      <c r="B61" s="64"/>
      <c r="C61" s="65"/>
      <c r="D61" s="65"/>
      <c r="E61" s="65"/>
      <c r="F61" s="65"/>
      <c r="G61" s="65"/>
      <c r="H61" s="65"/>
      <c r="I61" s="66"/>
      <c r="V61" s="158"/>
    </row>
    <row r="62" spans="2:27">
      <c r="B62" s="175"/>
      <c r="C62" s="175"/>
      <c r="D62" s="175"/>
      <c r="E62" s="175"/>
      <c r="F62" s="175"/>
      <c r="G62" s="175"/>
      <c r="H62" s="175"/>
      <c r="I62" s="175"/>
    </row>
    <row r="63" spans="2:27">
      <c r="B63" s="175"/>
      <c r="C63" s="175"/>
      <c r="D63" s="175"/>
      <c r="E63" s="175"/>
      <c r="F63" s="175"/>
      <c r="G63" s="175"/>
      <c r="H63" s="175"/>
      <c r="I63" s="175"/>
    </row>
    <row r="64" spans="2:27">
      <c r="B64" s="175"/>
      <c r="C64" s="175"/>
      <c r="D64" s="175"/>
      <c r="E64" s="175"/>
      <c r="F64" s="175"/>
      <c r="G64" s="175"/>
      <c r="H64" s="175"/>
      <c r="I64" s="175"/>
    </row>
    <row r="65" spans="2:9">
      <c r="B65" s="67"/>
      <c r="C65" s="68"/>
      <c r="D65" s="68"/>
      <c r="E65" s="68"/>
      <c r="F65" s="68"/>
      <c r="G65" s="68"/>
      <c r="H65" s="68"/>
      <c r="I65" s="68"/>
    </row>
    <row r="66" spans="2:9">
      <c r="B66" s="176"/>
      <c r="C66" s="176"/>
      <c r="D66" s="176"/>
      <c r="E66" s="176"/>
      <c r="F66" s="176"/>
      <c r="G66" s="176"/>
      <c r="H66" s="176"/>
      <c r="I66" s="176"/>
    </row>
    <row r="67" spans="2:9">
      <c r="B67" s="176"/>
      <c r="C67" s="176"/>
      <c r="D67" s="176"/>
      <c r="E67" s="176"/>
      <c r="F67" s="176"/>
      <c r="G67" s="176"/>
      <c r="H67" s="176"/>
      <c r="I67" s="176"/>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headerFooter>
    <oddHeader>&amp;C&amp;"Aptos"&amp;12&amp;K000000 OFFICIAL&amp;1#_x000D_</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topLeftCell="A3" zoomScale="50" zoomScaleNormal="50" workbookViewId="0">
      <selection activeCell="A3" sqref="A3"/>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46142</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1"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5"/>
      <c r="W10" s="156">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5"/>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5"/>
      <c r="W12" s="156">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5"/>
      <c r="W13" s="157">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v>28.30667209328627</v>
      </c>
      <c r="V14" s="155"/>
      <c r="W14" s="156">
        <v>-2.1628701506284265E-2</v>
      </c>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v>26.26143934126824</v>
      </c>
      <c r="V15" s="155"/>
      <c r="W15" s="157">
        <v>1.9094612202311012E-2</v>
      </c>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v>23.186485020042603</v>
      </c>
      <c r="V16" s="155"/>
      <c r="W16" s="156">
        <v>1.4869364415241781E-2</v>
      </c>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v>20.55860280510657</v>
      </c>
      <c r="V17" s="155"/>
      <c r="W17" s="157">
        <v>5.7444709488072565E-3</v>
      </c>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v>19.751742290751615</v>
      </c>
      <c r="V18" s="155"/>
      <c r="W18" s="156">
        <v>2.7537803158601548E-2</v>
      </c>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5"/>
      <c r="W19" s="157"/>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5"/>
      <c r="W20" s="156"/>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5"/>
      <c r="W21" s="157"/>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54">
        <v>23.68986805757747</v>
      </c>
      <c r="V22" s="158"/>
      <c r="W22" s="163">
        <v>-5.762712534589166E-3</v>
      </c>
      <c r="X22" s="170"/>
      <c r="Y22" s="5"/>
      <c r="Z22" s="5"/>
      <c r="AA22" s="5"/>
    </row>
    <row r="23" spans="2:27">
      <c r="B23" s="43"/>
      <c r="C23" s="5"/>
      <c r="D23" s="5"/>
      <c r="E23" s="5"/>
      <c r="F23" s="5"/>
      <c r="G23" s="5"/>
      <c r="H23" s="5"/>
      <c r="I23" s="5"/>
      <c r="J23" s="5"/>
      <c r="K23" s="55"/>
      <c r="L23" s="56"/>
      <c r="M23" s="56"/>
      <c r="N23" s="56"/>
      <c r="O23" s="56"/>
      <c r="P23" s="56"/>
      <c r="Q23" s="56"/>
      <c r="R23" s="56"/>
      <c r="S23" s="56"/>
      <c r="T23" s="56"/>
      <c r="U23" s="165"/>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1" t="s">
        <v>102</v>
      </c>
      <c r="U26" s="151"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6">
        <v>-3.9321835052128717E-2</v>
      </c>
      <c r="X27" s="58">
        <v>592.79423601298743</v>
      </c>
      <c r="Y27" s="156">
        <v>-6.156307500295588E-2</v>
      </c>
      <c r="Z27" s="58">
        <v>573.15066882879739</v>
      </c>
      <c r="AA27" s="156">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69">
        <v>-2.9947666458644995E-2</v>
      </c>
      <c r="X28" s="59">
        <v>684.19313577879291</v>
      </c>
      <c r="Y28" s="169">
        <v>-3.3167733775876229E-2</v>
      </c>
      <c r="Z28" s="59">
        <v>668.21484591092303</v>
      </c>
      <c r="AA28" s="169">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6">
        <v>-4.5069229715111181E-3</v>
      </c>
      <c r="X29" s="58">
        <v>826.29361896078592</v>
      </c>
      <c r="Y29" s="156">
        <v>-2.117118970710119E-2</v>
      </c>
      <c r="Z29" s="58">
        <v>803.59603010083629</v>
      </c>
      <c r="AA29" s="156">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57">
        <v>-2.3705537547694999E-2</v>
      </c>
      <c r="X30" s="59">
        <v>925.47545631872322</v>
      </c>
      <c r="Y30" s="157">
        <v>-3.195704015357248E-2</v>
      </c>
      <c r="Z30" s="59">
        <v>904.08890147218528</v>
      </c>
      <c r="AA30" s="157">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v>849.20016279858805</v>
      </c>
      <c r="V31" s="42"/>
      <c r="W31" s="156">
        <v>-2.1628701506284376E-2</v>
      </c>
      <c r="X31" s="58">
        <v>873.85262925584391</v>
      </c>
      <c r="Y31" s="156">
        <v>-2.8211240238813939E-2</v>
      </c>
      <c r="Z31" s="58">
        <v>852.29465572320908</v>
      </c>
      <c r="AA31" s="156">
        <v>-3.630778280541036E-3</v>
      </c>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v>814.10461957931545</v>
      </c>
      <c r="V32" s="5"/>
      <c r="W32" s="157">
        <v>1.909461220231079E-2</v>
      </c>
      <c r="X32" s="59">
        <v>818.34459825140698</v>
      </c>
      <c r="Y32" s="157">
        <v>-5.1811653442220829E-3</v>
      </c>
      <c r="Z32" s="59">
        <v>798.7135871178358</v>
      </c>
      <c r="AA32" s="157">
        <v>1.9269776688059403E-2</v>
      </c>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v>718.78103562132071</v>
      </c>
      <c r="V33" s="5"/>
      <c r="W33" s="156">
        <v>1.4869364415241781E-2</v>
      </c>
      <c r="X33" s="58">
        <v>721.77861579357477</v>
      </c>
      <c r="Y33" s="156">
        <v>-4.1530465251569115E-3</v>
      </c>
      <c r="Z33" s="58">
        <v>708.95196042616146</v>
      </c>
      <c r="AA33" s="156">
        <v>1.3864233042321761E-2</v>
      </c>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v>575.64087854298396</v>
      </c>
      <c r="V34" s="5"/>
      <c r="W34" s="157">
        <v>5.7444709488072565E-3</v>
      </c>
      <c r="X34" s="59">
        <v>586.11628057895928</v>
      </c>
      <c r="Y34" s="157">
        <v>-1.7872566217795316E-2</v>
      </c>
      <c r="Z34" s="59">
        <v>575.75366834234899</v>
      </c>
      <c r="AA34" s="157">
        <v>-1.9589940206510281E-4</v>
      </c>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v>612.30401101330006</v>
      </c>
      <c r="V35" s="42"/>
      <c r="W35" s="156">
        <v>2.7537803158601548E-2</v>
      </c>
      <c r="X35" s="58">
        <v>600.36579660868597</v>
      </c>
      <c r="Y35" s="156">
        <v>1.9884900958798912E-2</v>
      </c>
      <c r="Z35" s="58">
        <v>590.77941161223896</v>
      </c>
      <c r="AA35" s="156">
        <v>3.6434240899357651E-2</v>
      </c>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57"/>
      <c r="X36" s="59">
        <v>595.09468983749025</v>
      </c>
      <c r="Y36" s="157"/>
      <c r="Z36" s="59">
        <v>587.67317576770517</v>
      </c>
      <c r="AA36" s="157"/>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6"/>
      <c r="X37" s="58">
        <v>634.84955485630326</v>
      </c>
      <c r="Y37" s="156"/>
      <c r="Z37" s="58">
        <v>629.54974474687413</v>
      </c>
      <c r="AA37" s="156"/>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57"/>
      <c r="X38" s="59">
        <v>586.57761148645318</v>
      </c>
      <c r="Y38" s="157"/>
      <c r="Z38" s="59">
        <v>579.34506348819457</v>
      </c>
      <c r="AA38" s="157"/>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68"/>
      <c r="V39" s="5"/>
      <c r="W39" s="163">
        <v>-5.7627125345892033E-3</v>
      </c>
      <c r="X39" s="60">
        <v>8445.7362237400084</v>
      </c>
      <c r="Y39" s="163">
        <v>-2.0376906222966125E-2</v>
      </c>
      <c r="Z39" s="60">
        <v>8272.1117135373097</v>
      </c>
      <c r="AA39" s="163">
        <v>2.6345329624139799E-3</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66"/>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67"/>
      <c r="V42" s="63"/>
      <c r="W42" s="63"/>
      <c r="X42" s="63"/>
      <c r="Y42" s="63"/>
      <c r="Z42" s="63"/>
      <c r="AA42" s="154"/>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1" t="s">
        <v>102</v>
      </c>
      <c r="U43" s="151"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0">
        <v>579.07009891307996</v>
      </c>
      <c r="U44" s="58">
        <v>556.29999999999995</v>
      </c>
      <c r="V44" s="5"/>
      <c r="W44" s="156">
        <v>-3.9321835052128717E-2</v>
      </c>
      <c r="X44" s="58">
        <v>592.79423601298743</v>
      </c>
      <c r="Y44" s="156">
        <v>-6.156307500295588E-2</v>
      </c>
      <c r="Z44" s="58">
        <v>573.15066882879739</v>
      </c>
      <c r="AA44" s="156">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57">
        <v>-3.4252452238744513E-2</v>
      </c>
      <c r="X45" s="59">
        <v>1277.1116924884973</v>
      </c>
      <c r="Y45" s="157">
        <v>-4.6442055802438431E-2</v>
      </c>
      <c r="Z45" s="59">
        <v>1241.5727159009155</v>
      </c>
      <c r="AA45" s="157">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6">
        <v>-2.2596970134709404E-2</v>
      </c>
      <c r="X46" s="58">
        <v>2103.4733737791553</v>
      </c>
      <c r="Y46" s="156">
        <v>-3.6545921967646611E-2</v>
      </c>
      <c r="Z46" s="58">
        <v>2045.282183218206</v>
      </c>
      <c r="AA46" s="156">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1">
        <v>2922.5</v>
      </c>
      <c r="V47" s="5"/>
      <c r="W47" s="157">
        <v>-2.2937071859476243E-2</v>
      </c>
      <c r="X47" s="59">
        <v>3029.0126609204503</v>
      </c>
      <c r="Y47" s="157">
        <v>-3.5164151769535135E-2</v>
      </c>
      <c r="Z47" s="59">
        <v>2949.4774693946765</v>
      </c>
      <c r="AA47" s="157">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0">
        <v>3736.6046195793156</v>
      </c>
      <c r="V48" s="5"/>
      <c r="W48" s="156">
        <v>-3.1737072879730599E-2</v>
      </c>
      <c r="X48" s="58">
        <v>3902.9207457378957</v>
      </c>
      <c r="Y48" s="156">
        <v>-4.2613247102238017E-2</v>
      </c>
      <c r="Z48" s="58">
        <v>3801.8645510538877</v>
      </c>
      <c r="AA48" s="156">
        <v>-1.7165243684570952E-2</v>
      </c>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1">
        <v>4550.7092391586311</v>
      </c>
      <c r="V49" s="5"/>
      <c r="W49" s="157">
        <v>-2.3019268266319504E-2</v>
      </c>
      <c r="X49" s="59">
        <v>4721.3119896697153</v>
      </c>
      <c r="Y49" s="157">
        <v>-3.6134606415412662E-2</v>
      </c>
      <c r="Z49" s="59">
        <v>4600.6558809724129</v>
      </c>
      <c r="AA49" s="157">
        <v>-1.0856417673043794E-2</v>
      </c>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0">
        <v>5269.4902747799515</v>
      </c>
      <c r="V50" s="5"/>
      <c r="W50" s="156">
        <v>-1.8018576745874371E-2</v>
      </c>
      <c r="X50" s="58">
        <v>5443.0906054632906</v>
      </c>
      <c r="Y50" s="156">
        <v>-3.1893705849594833E-2</v>
      </c>
      <c r="Z50" s="58">
        <v>5309.6078413985742</v>
      </c>
      <c r="AA50" s="156">
        <v>-7.5556552982745107E-3</v>
      </c>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1">
        <v>5845.1311533229355</v>
      </c>
      <c r="V51" s="5"/>
      <c r="W51" s="157">
        <v>-1.5728305879058824E-2</v>
      </c>
      <c r="X51" s="59">
        <v>6029.2068860422496</v>
      </c>
      <c r="Y51" s="157">
        <v>-3.0530671147718236E-2</v>
      </c>
      <c r="Z51" s="59">
        <v>5885.3615097409229</v>
      </c>
      <c r="AA51" s="157">
        <v>-6.8356644449796278E-3</v>
      </c>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0"/>
      <c r="V52" s="5"/>
      <c r="W52" s="156"/>
      <c r="X52" s="58">
        <v>6629.5726826509363</v>
      </c>
      <c r="Y52" s="156"/>
      <c r="Z52" s="58">
        <v>6476.1409213531615</v>
      </c>
      <c r="AA52" s="156"/>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1"/>
      <c r="V53" s="5"/>
      <c r="W53" s="157"/>
      <c r="X53" s="59">
        <v>7224.6673724884258</v>
      </c>
      <c r="Y53" s="157"/>
      <c r="Z53" s="59">
        <v>7063.8140971208668</v>
      </c>
      <c r="AA53" s="157"/>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0"/>
      <c r="V54" s="5"/>
      <c r="W54" s="156"/>
      <c r="X54" s="58">
        <v>7859.5169273447291</v>
      </c>
      <c r="Y54" s="156"/>
      <c r="Z54" s="58">
        <v>7693.363841867741</v>
      </c>
      <c r="AA54" s="156"/>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1"/>
      <c r="V55" s="5"/>
      <c r="W55" s="157"/>
      <c r="X55" s="59">
        <v>8446.0945388311811</v>
      </c>
      <c r="Y55" s="157"/>
      <c r="Z55" s="59">
        <v>8272.7089053559357</v>
      </c>
      <c r="AA55" s="157"/>
    </row>
    <row r="56" spans="2:27">
      <c r="V56" s="73"/>
      <c r="Y56" s="140"/>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headerFooter>
    <oddHeader>&amp;C&amp;"Aptos"&amp;12&amp;K000000 OFFICIAL&amp;1#_x000D_</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topLeftCell="A3" zoomScale="50" zoomScaleNormal="50" workbookViewId="0">
      <selection activeCell="A3" sqref="A3"/>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46142</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427.26199999999994</v>
      </c>
      <c r="T10" s="50">
        <v>430.60200000000003</v>
      </c>
      <c r="U10" s="50">
        <v>420.77319831999995</v>
      </c>
      <c r="V10" s="155"/>
      <c r="W10" s="172">
        <v>-2.2825722314341511E-2</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431.86903225806458</v>
      </c>
      <c r="T11" s="52">
        <v>435.17612903225813</v>
      </c>
      <c r="U11" s="52">
        <v>421.37817878709677</v>
      </c>
      <c r="V11" s="155"/>
      <c r="W11" s="169">
        <v>-3.1706588033321478E-2</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418.4736666666667</v>
      </c>
      <c r="T12" s="50">
        <v>421.95166666666671</v>
      </c>
      <c r="U12" s="50">
        <v>408.92504631999998</v>
      </c>
      <c r="V12" s="155"/>
      <c r="W12" s="172">
        <v>-3.0872304521450081E-2</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406.9016129032259</v>
      </c>
      <c r="T13" s="52">
        <v>404.67645161290324</v>
      </c>
      <c r="U13" s="52">
        <v>393.90844827096765</v>
      </c>
      <c r="V13" s="155"/>
      <c r="W13" s="169">
        <v>-2.6608920037274147E-2</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391.47548387096771</v>
      </c>
      <c r="T14" s="50">
        <v>388.99129032258065</v>
      </c>
      <c r="U14" s="50">
        <v>390.11497199999997</v>
      </c>
      <c r="V14" s="155"/>
      <c r="W14" s="172">
        <v>2.8887065221626742E-3</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380.16666666666669</v>
      </c>
      <c r="T15" s="52">
        <v>380.43099999999998</v>
      </c>
      <c r="U15" s="52">
        <v>385.33103784000008</v>
      </c>
      <c r="V15" s="155"/>
      <c r="W15" s="169">
        <v>1.2880227531405421E-2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370.73451612903227</v>
      </c>
      <c r="T16" s="50">
        <v>373.69999999999987</v>
      </c>
      <c r="U16" s="50">
        <v>381.51268734193542</v>
      </c>
      <c r="V16" s="155"/>
      <c r="W16" s="172">
        <v>2.090630811328752E-2</v>
      </c>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363.26933333333335</v>
      </c>
      <c r="T17" s="52">
        <v>370.05533333333329</v>
      </c>
      <c r="U17" s="52">
        <v>364.96646007999999</v>
      </c>
      <c r="V17" s="155"/>
      <c r="W17" s="169">
        <v>-1.3751654941693326E-2</v>
      </c>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369.47064516129035</v>
      </c>
      <c r="T18" s="50">
        <v>366.90387096774202</v>
      </c>
      <c r="U18" s="50">
        <v>379.67279954838705</v>
      </c>
      <c r="V18" s="155"/>
      <c r="W18" s="172">
        <v>3.480183664174985E-2</v>
      </c>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381.76064516129026</v>
      </c>
      <c r="S19" s="52">
        <v>379.62903225806451</v>
      </c>
      <c r="T19" s="52">
        <v>376.13483870967735</v>
      </c>
      <c r="U19" s="52">
        <v>382.679027631699</v>
      </c>
      <c r="V19" s="155"/>
      <c r="W19" s="169">
        <v>1.7398518426188198E-2</v>
      </c>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398.84785714285715</v>
      </c>
      <c r="S20" s="127">
        <v>399.97827586206898</v>
      </c>
      <c r="T20" s="127">
        <v>379.09612127142861</v>
      </c>
      <c r="U20" s="50">
        <v>399.7290775714286</v>
      </c>
      <c r="V20" s="155"/>
      <c r="W20" s="172">
        <v>5.442671434041664E-2</v>
      </c>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415.21451612903223</v>
      </c>
      <c r="S21" s="52">
        <v>418.58967741935481</v>
      </c>
      <c r="T21" s="52">
        <v>402.8196244645161</v>
      </c>
      <c r="U21" s="52"/>
      <c r="V21" s="155"/>
      <c r="W21" s="169"/>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388.29443119232883</v>
      </c>
      <c r="S22" s="54">
        <v>397.54326027397263</v>
      </c>
      <c r="T22" s="54">
        <v>394.21152719842547</v>
      </c>
      <c r="U22" s="54">
        <v>393.54463033741035</v>
      </c>
      <c r="V22" s="158"/>
      <c r="W22" s="163">
        <v>1.5942837933754317E-3</v>
      </c>
      <c r="X22" s="5"/>
      <c r="Y22" s="5"/>
      <c r="Z22" s="5"/>
      <c r="AA22" s="5"/>
    </row>
    <row r="23" spans="2:27">
      <c r="B23" s="43"/>
      <c r="C23" s="5"/>
      <c r="D23" s="5"/>
      <c r="E23" s="5"/>
      <c r="F23" s="5"/>
      <c r="G23" s="5"/>
      <c r="H23" s="5"/>
      <c r="I23" s="5"/>
      <c r="J23" s="5"/>
      <c r="K23" s="55"/>
      <c r="L23" s="56"/>
      <c r="M23" s="56"/>
      <c r="N23" s="56"/>
      <c r="O23" s="56"/>
      <c r="P23" s="142"/>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12817.859999999999</v>
      </c>
      <c r="T27" s="58">
        <v>12918.060000000001</v>
      </c>
      <c r="U27" s="58">
        <v>12623.195949599998</v>
      </c>
      <c r="V27" s="5"/>
      <c r="W27" s="156">
        <v>-2.2825722314341563E-2</v>
      </c>
      <c r="X27" s="58">
        <v>12583.352235360002</v>
      </c>
      <c r="Y27" s="156">
        <v>3.1663831302466416E-3</v>
      </c>
      <c r="Z27" s="58">
        <v>12691.978468399999</v>
      </c>
      <c r="AA27" s="156">
        <v>-5.4193693261656017E-3</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13387.940000000002</v>
      </c>
      <c r="T28" s="59">
        <v>13490.460000000003</v>
      </c>
      <c r="U28" s="59">
        <v>13062.723542399999</v>
      </c>
      <c r="V28" s="5"/>
      <c r="W28" s="157">
        <v>-3.1706588033321589E-2</v>
      </c>
      <c r="X28" s="59">
        <v>13096.031016880001</v>
      </c>
      <c r="Y28" s="157">
        <v>-2.543325870034252E-3</v>
      </c>
      <c r="Z28" s="59">
        <v>13240.32699786667</v>
      </c>
      <c r="AA28" s="157">
        <v>-1.3413826976878096E-2</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12554.210000000001</v>
      </c>
      <c r="T29" s="58">
        <v>12658.550000000001</v>
      </c>
      <c r="U29" s="58">
        <v>12267.7513896</v>
      </c>
      <c r="V29" s="5"/>
      <c r="W29" s="156">
        <v>-3.0872304521450008E-2</v>
      </c>
      <c r="X29" s="58">
        <v>12322.050761840002</v>
      </c>
      <c r="Y29" s="156">
        <v>-4.4066830505326005E-3</v>
      </c>
      <c r="Z29" s="58">
        <v>12448.882231733334</v>
      </c>
      <c r="AA29" s="156">
        <v>-1.4549968323390172E-2</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12613.950000000003</v>
      </c>
      <c r="T30" s="59">
        <v>12544.970000000001</v>
      </c>
      <c r="U30" s="59">
        <v>12211.161896399997</v>
      </c>
      <c r="V30" s="5"/>
      <c r="W30" s="157">
        <v>-2.6608920037274216E-2</v>
      </c>
      <c r="X30" s="59">
        <v>12323.332915120003</v>
      </c>
      <c r="Y30" s="157">
        <v>-9.1023280384139316E-3</v>
      </c>
      <c r="Z30" s="59">
        <v>12444.405554266668</v>
      </c>
      <c r="AA30" s="157">
        <v>-1.8742852509069929E-2</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12135.74</v>
      </c>
      <c r="T31" s="58">
        <v>12058.73</v>
      </c>
      <c r="U31" s="58">
        <v>12093.564132</v>
      </c>
      <c r="V31" s="5"/>
      <c r="W31" s="156">
        <v>2.8887065221627779E-3</v>
      </c>
      <c r="X31" s="58">
        <v>11883.344849360001</v>
      </c>
      <c r="Y31" s="156">
        <v>1.7690245070294264E-2</v>
      </c>
      <c r="Z31" s="58">
        <v>11990.588722133334</v>
      </c>
      <c r="AA31" s="156">
        <v>8.588019508715572E-3</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11405</v>
      </c>
      <c r="T32" s="59">
        <v>11412.93</v>
      </c>
      <c r="U32" s="59">
        <v>11559.931135200002</v>
      </c>
      <c r="V32" s="5"/>
      <c r="W32" s="157">
        <v>1.2880227531405341E-2</v>
      </c>
      <c r="X32" s="59">
        <v>11239.598168560002</v>
      </c>
      <c r="Y32" s="157">
        <v>2.8500393148934267E-2</v>
      </c>
      <c r="Z32" s="59">
        <v>11334.823179466666</v>
      </c>
      <c r="AA32" s="157">
        <v>1.9859855965034034E-2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11492.77</v>
      </c>
      <c r="T33" s="58">
        <v>11584.699999999995</v>
      </c>
      <c r="U33" s="150">
        <v>11826.893307599998</v>
      </c>
      <c r="V33" s="5"/>
      <c r="W33" s="156">
        <v>2.0906308113287562E-2</v>
      </c>
      <c r="X33" s="58">
        <v>11367.648997200002</v>
      </c>
      <c r="Y33" s="156">
        <v>4.03992338708834E-2</v>
      </c>
      <c r="Z33" s="58">
        <v>11482.053436</v>
      </c>
      <c r="AA33" s="156">
        <v>3.00329443267362E-2</v>
      </c>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10898.08</v>
      </c>
      <c r="T34" s="59">
        <v>11101.659999999998</v>
      </c>
      <c r="U34" s="171">
        <v>10948.9938024</v>
      </c>
      <c r="V34" s="5"/>
      <c r="W34" s="157">
        <v>-1.3751654941693205E-2</v>
      </c>
      <c r="X34" s="59">
        <v>10852.58365696</v>
      </c>
      <c r="Y34" s="157">
        <v>8.8836122795672434E-3</v>
      </c>
      <c r="Z34" s="59">
        <v>10958.632267466666</v>
      </c>
      <c r="AA34" s="157">
        <v>-8.7953175464061673E-4</v>
      </c>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11453.59</v>
      </c>
      <c r="T35" s="58">
        <v>11374.020000000002</v>
      </c>
      <c r="U35" s="150">
        <v>11769.856785999998</v>
      </c>
      <c r="V35" s="5"/>
      <c r="W35" s="156">
        <v>3.4801836641749892E-2</v>
      </c>
      <c r="X35" s="58">
        <v>11240.267775920001</v>
      </c>
      <c r="Y35" s="156">
        <v>4.7115337520208689E-2</v>
      </c>
      <c r="Z35" s="58">
        <v>11327.214937733333</v>
      </c>
      <c r="AA35" s="156">
        <v>3.9077730112821563E-2</v>
      </c>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11834.579999999998</v>
      </c>
      <c r="S36" s="59">
        <v>11768.5</v>
      </c>
      <c r="T36" s="59">
        <v>11660.179999999998</v>
      </c>
      <c r="U36" s="171">
        <v>11863.049856582669</v>
      </c>
      <c r="V36" s="5"/>
      <c r="W36" s="157">
        <v>1.739851842618817E-2</v>
      </c>
      <c r="X36" s="59">
        <v>11597.243778</v>
      </c>
      <c r="Y36" s="157">
        <v>2.2919762977381186E-2</v>
      </c>
      <c r="Z36" s="59">
        <v>11754.419999999998</v>
      </c>
      <c r="AA36" s="157">
        <v>9.2416177559311308E-3</v>
      </c>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11167.74</v>
      </c>
      <c r="S37" s="58">
        <v>11599.37</v>
      </c>
      <c r="T37" s="58">
        <v>10614.691395600001</v>
      </c>
      <c r="U37" s="150">
        <v>11192.414172000001</v>
      </c>
      <c r="V37" s="5"/>
      <c r="W37" s="156">
        <v>5.4426714340416661E-2</v>
      </c>
      <c r="X37" s="58">
        <v>10955.899185279999</v>
      </c>
      <c r="Y37" s="156">
        <v>2.1587911929472181E-2</v>
      </c>
      <c r="Z37" s="58">
        <v>11127.267131866667</v>
      </c>
      <c r="AA37" s="156">
        <v>5.8547206031176469E-3</v>
      </c>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12871.65</v>
      </c>
      <c r="S38" s="59">
        <v>12976.279999999999</v>
      </c>
      <c r="T38" s="59">
        <v>12487.408358399998</v>
      </c>
      <c r="U38" s="171"/>
      <c r="V38" s="5"/>
      <c r="W38" s="157"/>
      <c r="X38" s="59">
        <v>12639.96043288</v>
      </c>
      <c r="Y38" s="157"/>
      <c r="Z38" s="59">
        <v>12778.446119466666</v>
      </c>
      <c r="AA38" s="157"/>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141727.46738520003</v>
      </c>
      <c r="S39" s="60">
        <v>145103.29</v>
      </c>
      <c r="T39" s="60">
        <v>143906.359754</v>
      </c>
      <c r="U39" s="168"/>
      <c r="V39" s="5"/>
      <c r="W39" s="163">
        <v>1.5942837933754373E-3</v>
      </c>
      <c r="X39" s="60">
        <v>142101.31377335999</v>
      </c>
      <c r="Y39" s="163">
        <v>1.5837322088000646E-2</v>
      </c>
      <c r="Z39" s="60">
        <v>143579.03904639999</v>
      </c>
      <c r="AA39" s="163">
        <v>5.4226672165647027E-3</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67"/>
      <c r="V42" s="63"/>
      <c r="W42" s="63"/>
      <c r="X42" s="63"/>
      <c r="Y42" s="63"/>
      <c r="Z42" s="63"/>
      <c r="AA42" s="154"/>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1" t="s">
        <v>103</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12817.859999999999</v>
      </c>
      <c r="T44" s="58">
        <v>12918.060000000001</v>
      </c>
      <c r="U44" s="58">
        <v>12623.195949599998</v>
      </c>
      <c r="V44" s="5"/>
      <c r="W44" s="156">
        <v>-2.2825722314341563E-2</v>
      </c>
      <c r="X44" s="58">
        <v>12583.352235360002</v>
      </c>
      <c r="Y44" s="156">
        <v>3.1663831302466416E-3</v>
      </c>
      <c r="Z44" s="58">
        <v>12691.978468399999</v>
      </c>
      <c r="AA44" s="156">
        <v>-5.4193693261656017E-3</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26205.800000000003</v>
      </c>
      <c r="T45" s="59">
        <v>26408.520000000004</v>
      </c>
      <c r="U45" s="59">
        <v>25685.919491999997</v>
      </c>
      <c r="V45" s="5"/>
      <c r="W45" s="157">
        <v>-2.7362400770660631E-2</v>
      </c>
      <c r="X45" s="59">
        <v>25679.383252240001</v>
      </c>
      <c r="Y45" s="157">
        <v>2.5453258342666985E-4</v>
      </c>
      <c r="Z45" s="59">
        <v>25932.305466266669</v>
      </c>
      <c r="AA45" s="157">
        <v>-9.5011210857119943E-3</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38760.01</v>
      </c>
      <c r="T46" s="58">
        <v>39067.070000000007</v>
      </c>
      <c r="U46" s="58">
        <v>37953.670881599995</v>
      </c>
      <c r="V46" s="5"/>
      <c r="W46" s="156">
        <v>-2.8499683196103812E-2</v>
      </c>
      <c r="X46" s="58">
        <v>38001.434014080005</v>
      </c>
      <c r="Y46" s="156">
        <v>-1.2568771079088936E-3</v>
      </c>
      <c r="Z46" s="58">
        <v>38381.187698000002</v>
      </c>
      <c r="AA46" s="156">
        <v>-1.1138707320990093E-2</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51373.960000000006</v>
      </c>
      <c r="T47" s="59">
        <v>51612.040000000008</v>
      </c>
      <c r="U47" s="59">
        <v>50164.832777999996</v>
      </c>
      <c r="V47" s="5"/>
      <c r="W47" s="157">
        <v>-2.8040108897071529E-2</v>
      </c>
      <c r="X47" s="59">
        <v>50324.766929200006</v>
      </c>
      <c r="Y47" s="157">
        <v>-3.1780405744356033E-3</v>
      </c>
      <c r="Z47" s="59">
        <v>50825.593252266677</v>
      </c>
      <c r="AA47" s="157">
        <v>-1.3000546220623077E-2</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63509.700000000004</v>
      </c>
      <c r="T48" s="58">
        <v>63670.770000000004</v>
      </c>
      <c r="U48" s="58">
        <v>62258.396909999996</v>
      </c>
      <c r="V48" s="5"/>
      <c r="W48" s="156">
        <v>-2.2182440859440024E-2</v>
      </c>
      <c r="X48" s="58">
        <v>62208.111778560014</v>
      </c>
      <c r="Y48" s="156">
        <v>8.0833720880302273E-4</v>
      </c>
      <c r="Z48" s="58">
        <v>62816.181974400009</v>
      </c>
      <c r="AA48" s="156">
        <v>-8.879639718111676E-3</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74914.700000000012</v>
      </c>
      <c r="T49" s="59">
        <v>75083.700000000012</v>
      </c>
      <c r="U49" s="59">
        <v>73818.328045200004</v>
      </c>
      <c r="V49" s="5"/>
      <c r="W49" s="157">
        <v>-1.6852818318756374E-2</v>
      </c>
      <c r="X49" s="59">
        <v>73447.70994712002</v>
      </c>
      <c r="Y49" s="157">
        <v>5.0460129845684154E-3</v>
      </c>
      <c r="Z49" s="59">
        <v>74151.005153866674</v>
      </c>
      <c r="AA49" s="157">
        <v>-4.4864814438637657E-3</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86407.470000000016</v>
      </c>
      <c r="T50" s="58">
        <v>86668.400000000009</v>
      </c>
      <c r="U50" s="58">
        <v>85645.221352799999</v>
      </c>
      <c r="V50" s="5"/>
      <c r="W50" s="156">
        <v>-1.1805671354265331E-2</v>
      </c>
      <c r="X50" s="58">
        <v>84815.358944320018</v>
      </c>
      <c r="Y50" s="156">
        <v>9.7843411713292028E-3</v>
      </c>
      <c r="Z50" s="58">
        <v>85633.058589866676</v>
      </c>
      <c r="AA50" s="156">
        <v>1.4203349890351546E-4</v>
      </c>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97305.550000000017</v>
      </c>
      <c r="T51" s="59">
        <v>97770.060000000012</v>
      </c>
      <c r="U51" s="171">
        <v>96594.2151552</v>
      </c>
      <c r="V51" s="5"/>
      <c r="W51" s="157">
        <v>-1.2026635196910102E-2</v>
      </c>
      <c r="X51" s="59">
        <v>95667.942601280025</v>
      </c>
      <c r="Y51" s="157">
        <v>9.6821623705283244E-3</v>
      </c>
      <c r="Z51" s="59">
        <v>96591.690857333349</v>
      </c>
      <c r="AA51" s="157">
        <v>2.6133695810059976E-5</v>
      </c>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108759.14000000001</v>
      </c>
      <c r="T52" s="58">
        <v>109144.08000000002</v>
      </c>
      <c r="U52" s="150">
        <v>108364.0719412</v>
      </c>
      <c r="V52" s="5"/>
      <c r="W52" s="156">
        <v>-7.1465906240632815E-3</v>
      </c>
      <c r="X52" s="58">
        <v>106908.2103772</v>
      </c>
      <c r="Y52" s="156">
        <v>1.3617864884870379E-2</v>
      </c>
      <c r="Z52" s="58">
        <v>107918.90579506669</v>
      </c>
      <c r="AA52" s="156">
        <v>4.1250061131890003E-3</v>
      </c>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117688.07738520003</v>
      </c>
      <c r="S53" s="59">
        <v>120527.64000000001</v>
      </c>
      <c r="T53" s="59">
        <v>120804.26000000001</v>
      </c>
      <c r="U53" s="171">
        <v>120227.12179778267</v>
      </c>
      <c r="V53" s="5"/>
      <c r="W53" s="157">
        <v>-4.7774656474642097E-3</v>
      </c>
      <c r="X53" s="59">
        <v>118505.45415520002</v>
      </c>
      <c r="Y53" s="157">
        <v>1.452817218292668E-2</v>
      </c>
      <c r="Z53" s="59">
        <v>119673.32579506667</v>
      </c>
      <c r="AA53" s="157">
        <v>4.6275642382025417E-3</v>
      </c>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128855.81738520003</v>
      </c>
      <c r="S54" s="58">
        <v>132127.01</v>
      </c>
      <c r="T54" s="58">
        <v>131418.95139560002</v>
      </c>
      <c r="U54" s="150">
        <v>131419.53596978268</v>
      </c>
      <c r="V54" s="5"/>
      <c r="W54" s="156">
        <v>4.4481726300162639E-6</v>
      </c>
      <c r="X54" s="58">
        <v>129461.35334048001</v>
      </c>
      <c r="Y54" s="156">
        <v>1.5125615318980268E-2</v>
      </c>
      <c r="Z54" s="58">
        <v>130800.59292693336</v>
      </c>
      <c r="AA54" s="156">
        <v>4.7319589995671318E-3</v>
      </c>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141727.46738520003</v>
      </c>
      <c r="S55" s="59">
        <v>145103.29</v>
      </c>
      <c r="T55" s="59">
        <v>143906.359754</v>
      </c>
      <c r="U55" s="171"/>
      <c r="V55" s="5"/>
      <c r="W55" s="157"/>
      <c r="X55" s="59">
        <v>142101.31377336002</v>
      </c>
      <c r="Y55" s="157"/>
      <c r="Z55" s="59">
        <v>143579.03904639999</v>
      </c>
      <c r="AA55" s="157"/>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headerFooter>
    <oddHeader>&amp;C&amp;"Aptos"&amp;12&amp;K000000 OFFICIAL&amp;1#_x000D_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topLeftCell="A3" zoomScale="50" zoomScaleNormal="50" workbookViewId="0">
      <selection activeCell="A3" sqref="A3"/>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46142</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5"/>
      <c r="W10" s="172">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5"/>
      <c r="W11" s="169">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5"/>
      <c r="W12" s="172">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5"/>
      <c r="W13" s="169">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5"/>
      <c r="W14" s="172">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40.760333333333328</v>
      </c>
      <c r="V15" s="155"/>
      <c r="W15" s="169">
        <v>6.0546400693842095E-2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v>42.226774193548387</v>
      </c>
      <c r="V16" s="155"/>
      <c r="W16" s="172">
        <v>6.7724306688417668E-2</v>
      </c>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40.733333333333334</v>
      </c>
      <c r="U17" s="52">
        <v>42.902897769172782</v>
      </c>
      <c r="V17" s="155"/>
      <c r="W17" s="157">
        <v>5.3262629357760494E-2</v>
      </c>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v>43.293366469986928</v>
      </c>
      <c r="V18" s="155"/>
      <c r="W18" s="156">
        <v>4.9331009045813001E-2</v>
      </c>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v>42.885372036460488</v>
      </c>
      <c r="V19" s="155"/>
      <c r="W19" s="169">
        <v>3.7009776232663993E-2</v>
      </c>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v>43.527208943629759</v>
      </c>
      <c r="V20" s="155"/>
      <c r="W20" s="172">
        <v>3.6362117705470487E-2</v>
      </c>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5"/>
      <c r="W21" s="169"/>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41.421175910743699</v>
      </c>
      <c r="U22" s="54">
        <v>43.402955625992426</v>
      </c>
      <c r="V22" s="158"/>
      <c r="W22" s="163">
        <v>5.4325079886595476E-2</v>
      </c>
      <c r="X22" s="5"/>
      <c r="Y22" s="5"/>
      <c r="Z22" s="5"/>
      <c r="AA22" s="5"/>
    </row>
    <row r="23" spans="2:27">
      <c r="B23" s="43"/>
      <c r="C23" s="5"/>
      <c r="D23" s="5"/>
      <c r="E23" s="5"/>
      <c r="F23" s="5"/>
      <c r="G23" s="5"/>
      <c r="H23" s="5"/>
      <c r="I23" s="5"/>
      <c r="J23" s="5"/>
      <c r="K23" s="55"/>
      <c r="L23" s="56"/>
      <c r="M23" s="56"/>
      <c r="N23" s="56"/>
      <c r="O23" s="56"/>
      <c r="P23" s="61"/>
      <c r="Q23" s="143"/>
      <c r="R23" s="76"/>
      <c r="S23" s="76"/>
      <c r="T23" s="76"/>
      <c r="U23" s="165"/>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2">
        <v>6.8649885583524028E-2</v>
      </c>
      <c r="X27" s="58">
        <v>1331.5655911306862</v>
      </c>
      <c r="Y27" s="156">
        <v>5.2144940761314151E-2</v>
      </c>
      <c r="Z27" s="58">
        <v>1324.9087420292926</v>
      </c>
      <c r="AA27" s="156">
        <v>5.743132002749296E-2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69">
        <v>5.8013052936910725E-2</v>
      </c>
      <c r="X28" s="59">
        <v>1387.4546169644177</v>
      </c>
      <c r="Y28" s="157">
        <v>5.1565926669453921E-2</v>
      </c>
      <c r="Z28" s="59">
        <v>1382.7059837307236</v>
      </c>
      <c r="AA28" s="157">
        <v>5.5177324150594176E-2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0">
        <v>1357</v>
      </c>
      <c r="V29" s="5"/>
      <c r="W29" s="172">
        <v>6.326323395676714E-2</v>
      </c>
      <c r="X29" s="58">
        <v>1279.1740468494693</v>
      </c>
      <c r="Y29" s="156">
        <v>6.0840784991074148E-2</v>
      </c>
      <c r="Z29" s="58">
        <v>1272.0235792940491</v>
      </c>
      <c r="AA29" s="156">
        <v>6.6804123830087603E-2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69">
        <v>5.0425475004765019E-2</v>
      </c>
      <c r="X30" s="59">
        <v>1247.769987716104</v>
      </c>
      <c r="Y30" s="157">
        <v>4.987298372018123E-2</v>
      </c>
      <c r="Z30" s="59">
        <v>1242.5135516351329</v>
      </c>
      <c r="AA30" s="157">
        <v>5.4314456591685323E-2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2">
        <v>5.3802511276480169E-2</v>
      </c>
      <c r="X31" s="58">
        <v>1193.1981731778319</v>
      </c>
      <c r="Y31" s="156">
        <v>5.4309358058755697E-2</v>
      </c>
      <c r="Z31" s="58">
        <v>1188.4816789561671</v>
      </c>
      <c r="AA31" s="156">
        <v>5.8493388896739384E-2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1222.81</v>
      </c>
      <c r="V32" s="57"/>
      <c r="W32" s="169">
        <v>6.0546400693842095E-2</v>
      </c>
      <c r="X32" s="59">
        <v>1150.810875438169</v>
      </c>
      <c r="Y32" s="157">
        <v>6.2563820084179822E-2</v>
      </c>
      <c r="Z32" s="59">
        <v>1146.6058225853121</v>
      </c>
      <c r="AA32" s="157">
        <v>6.6460657981717075E-2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v>1309.03</v>
      </c>
      <c r="V33" s="5"/>
      <c r="W33" s="172">
        <v>6.7724306688417668E-2</v>
      </c>
      <c r="X33" s="58">
        <v>1204.9718117641762</v>
      </c>
      <c r="Y33" s="156">
        <v>8.6357363068497062E-2</v>
      </c>
      <c r="Z33" s="58">
        <v>1208.3229271293669</v>
      </c>
      <c r="AA33" s="156">
        <v>8.3344502210087601E-2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v>1287.0869330751834</v>
      </c>
      <c r="V34" s="5"/>
      <c r="W34" s="169">
        <v>5.3262629357760494E-2</v>
      </c>
      <c r="X34" s="59">
        <v>1185.170771939069</v>
      </c>
      <c r="Y34" s="157">
        <v>8.5992806732289262E-2</v>
      </c>
      <c r="Z34" s="59">
        <v>1190.9941233703832</v>
      </c>
      <c r="AA34" s="157">
        <v>8.0682857974872402E-2</v>
      </c>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v>1342.0943605695948</v>
      </c>
      <c r="V35" s="5"/>
      <c r="W35" s="172">
        <v>4.9331009045813001E-2</v>
      </c>
      <c r="X35" s="58">
        <v>1240.9383384874602</v>
      </c>
      <c r="Y35" s="156">
        <v>8.1515752189130097E-2</v>
      </c>
      <c r="Z35" s="58">
        <v>1244.1142378558043</v>
      </c>
      <c r="AA35" s="156">
        <v>7.8754924373067636E-2</v>
      </c>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v>1329.4465331302752</v>
      </c>
      <c r="V36" s="57"/>
      <c r="W36" s="169">
        <v>3.7009776232663993E-2</v>
      </c>
      <c r="X36" s="59">
        <v>1251.0334975234916</v>
      </c>
      <c r="Y36" s="157">
        <v>6.2678605938216281E-2</v>
      </c>
      <c r="Z36" s="59">
        <v>1256.0574118594411</v>
      </c>
      <c r="AA36" s="157">
        <v>5.8428158281547349E-2</v>
      </c>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v>1218.7618504216332</v>
      </c>
      <c r="V37" s="5"/>
      <c r="W37" s="172">
        <v>3.6362117705470487E-2</v>
      </c>
      <c r="X37" s="58">
        <v>1158.6796968490364</v>
      </c>
      <c r="Y37" s="156">
        <v>5.1853979780595694E-2</v>
      </c>
      <c r="Z37" s="58">
        <v>1171.7500551887449</v>
      </c>
      <c r="AA37" s="156">
        <v>4.0121009616949088E-2</v>
      </c>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69"/>
      <c r="X38" s="59">
        <v>1332.4348462790617</v>
      </c>
      <c r="Y38" s="157"/>
      <c r="Z38" s="59">
        <v>1337.2527499273217</v>
      </c>
      <c r="AA38" s="157"/>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68"/>
      <c r="V39" s="5"/>
      <c r="W39" s="163">
        <v>5.4399127134764982E-2</v>
      </c>
      <c r="X39" s="60">
        <v>14963.202254118973</v>
      </c>
      <c r="Y39" s="163">
        <v>6.3608756544880671E-2</v>
      </c>
      <c r="Z39" s="60">
        <v>14965.730863561741</v>
      </c>
      <c r="AA39" s="163">
        <v>6.3637520357712779E-2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66"/>
      <c r="V41" s="5"/>
      <c r="W41" s="5"/>
      <c r="X41" s="36"/>
      <c r="Y41" s="36"/>
      <c r="Z41" s="36"/>
      <c r="AA41" s="36"/>
    </row>
    <row r="42" spans="2:33">
      <c r="B42" s="38" t="s">
        <v>68</v>
      </c>
      <c r="E42" s="125" t="s">
        <v>96</v>
      </c>
      <c r="K42" s="45"/>
      <c r="L42" s="62"/>
      <c r="M42" s="62"/>
      <c r="N42" s="62"/>
      <c r="O42" s="62"/>
      <c r="P42" s="62"/>
      <c r="Q42" s="62"/>
      <c r="R42" s="62"/>
      <c r="S42" s="62"/>
      <c r="T42" s="62"/>
      <c r="U42" s="167"/>
      <c r="V42" s="63"/>
      <c r="W42" s="63"/>
      <c r="X42" s="63"/>
      <c r="Y42" s="63"/>
      <c r="Z42" s="63"/>
      <c r="AA42" s="154"/>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6">
        <v>6.8649885583524028E-2</v>
      </c>
      <c r="X44" s="58">
        <v>1331.5655911306862</v>
      </c>
      <c r="Y44" s="156">
        <v>5.2144940761314151E-2</v>
      </c>
      <c r="Z44" s="58">
        <v>1324.9087420292926</v>
      </c>
      <c r="AA44" s="156">
        <v>5.743132002749296E-2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57">
        <v>6.3197026022304925E-2</v>
      </c>
      <c r="X45" s="59">
        <v>2719.0202080951044</v>
      </c>
      <c r="Y45" s="157">
        <v>5.1849482944322567E-2</v>
      </c>
      <c r="Z45" s="59">
        <v>2707.6147257600164</v>
      </c>
      <c r="AA45" s="157">
        <v>5.6280264983863182E-2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6">
        <v>6.3218330355427232E-2</v>
      </c>
      <c r="X46" s="58">
        <v>3998.1942549445739</v>
      </c>
      <c r="Y46" s="156">
        <v>5.4726141628768765E-2</v>
      </c>
      <c r="Z46" s="58">
        <v>3979.6383050540658</v>
      </c>
      <c r="AA46" s="156">
        <v>5.9644037158977259E-2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57">
        <v>6.0158095842127723E-2</v>
      </c>
      <c r="X47" s="59">
        <v>5245.9642426606779</v>
      </c>
      <c r="Y47" s="157">
        <v>5.3571801929931828E-2</v>
      </c>
      <c r="Z47" s="59">
        <v>5222.1518566891982</v>
      </c>
      <c r="AA47" s="157">
        <v>5.8375962951041638E-2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6">
        <v>5.8973930542413067E-2</v>
      </c>
      <c r="X48" s="58">
        <v>6439.1624158385084</v>
      </c>
      <c r="Y48" s="156">
        <v>5.3708473529232581E-2</v>
      </c>
      <c r="Z48" s="58">
        <v>6410.6335356453646</v>
      </c>
      <c r="AA48" s="156">
        <v>5.8397732809561953E-2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57">
        <v>5.910660763061526E-2</v>
      </c>
      <c r="X49" s="59">
        <v>7589.9732912766776</v>
      </c>
      <c r="Y49" s="157">
        <v>5.4944423744233806E-2</v>
      </c>
      <c r="Z49" s="59">
        <v>7557.2393582306768</v>
      </c>
      <c r="AA49" s="157">
        <v>5.9513880724114454E-2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0">
        <v>9316.84</v>
      </c>
      <c r="V50" s="5"/>
      <c r="W50" s="156">
        <v>6.0401293577997839E-2</v>
      </c>
      <c r="X50" s="58">
        <v>8794.9451030408563</v>
      </c>
      <c r="Y50" s="156">
        <v>5.9340324566516944E-2</v>
      </c>
      <c r="Z50" s="58">
        <v>8765.5622853600453</v>
      </c>
      <c r="AA50" s="156">
        <v>6.2891312239111041E-2</v>
      </c>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1">
        <v>10603.926933075183</v>
      </c>
      <c r="V51" s="5"/>
      <c r="W51" s="157">
        <v>5.9529658795977047E-2</v>
      </c>
      <c r="X51" s="59">
        <v>9980.1158749799215</v>
      </c>
      <c r="Y51" s="157">
        <v>6.2505392313044306E-2</v>
      </c>
      <c r="Z51" s="59">
        <v>9956.5564087304265</v>
      </c>
      <c r="AA51" s="157">
        <v>6.5019520582147106E-2</v>
      </c>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0">
        <v>11946.021293644779</v>
      </c>
      <c r="V52" s="5"/>
      <c r="W52" s="156">
        <v>5.8374001407751397E-2</v>
      </c>
      <c r="X52" s="58">
        <v>11221.054213467383</v>
      </c>
      <c r="Y52" s="156">
        <v>6.4607751320486351E-2</v>
      </c>
      <c r="Z52" s="58">
        <v>11200.670646586232</v>
      </c>
      <c r="AA52" s="156">
        <v>6.6545180246480706E-2</v>
      </c>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1">
        <v>13275.467826775053</v>
      </c>
      <c r="V53" s="5"/>
      <c r="W53" s="157">
        <v>5.6194940246835801E-2</v>
      </c>
      <c r="X53" s="59">
        <v>12472.087710990872</v>
      </c>
      <c r="Y53" s="157">
        <v>6.4414245184966967E-2</v>
      </c>
      <c r="Z53" s="59">
        <v>12456.728058445669</v>
      </c>
      <c r="AA53" s="157">
        <v>6.5726711259003423E-2</v>
      </c>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0">
        <v>14494.229677196687</v>
      </c>
      <c r="V54" s="5"/>
      <c r="W54" s="156">
        <v>5.4498093938829983E-2</v>
      </c>
      <c r="X54" s="58">
        <v>13630.76740783991</v>
      </c>
      <c r="Y54" s="156">
        <v>6.3346563221388763E-2</v>
      </c>
      <c r="Z54" s="58">
        <v>13628.478113634415</v>
      </c>
      <c r="AA54" s="156">
        <v>6.3525182807913305E-2</v>
      </c>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1"/>
      <c r="V55" s="5"/>
      <c r="W55" s="157"/>
      <c r="X55" s="59">
        <v>14963.202254118971</v>
      </c>
      <c r="Y55" s="157"/>
      <c r="Z55" s="59">
        <v>14965.730863561737</v>
      </c>
      <c r="AA55" s="157"/>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headerFooter>
    <oddHeader>&amp;C&amp;"Aptos"&amp;12&amp;K000000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topLeftCell="A3" zoomScale="50" zoomScaleNormal="50" workbookViewId="0">
      <selection activeCell="A3" sqref="A3"/>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46142</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102</v>
      </c>
      <c r="T9" s="151"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5"/>
      <c r="V10" s="156">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5"/>
      <c r="V11" s="157">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5"/>
      <c r="V12" s="156">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5"/>
      <c r="V13" s="157">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5"/>
      <c r="V14" s="156">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v>95.400283999999999</v>
      </c>
      <c r="U15" s="155"/>
      <c r="V15" s="157">
        <v>2.3974982626824071E-2</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v>85.023491612903229</v>
      </c>
      <c r="U16" s="155"/>
      <c r="V16" s="156">
        <v>2.4537561343903391E-2</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v>76.189068387096782</v>
      </c>
      <c r="U17" s="155"/>
      <c r="V17" s="157">
        <v>1.9706498951781892E-2</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50">
        <v>68.570832857142861</v>
      </c>
      <c r="U18" s="155"/>
      <c r="V18" s="156">
        <v>6.0053619302949057E-2</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5"/>
      <c r="V19" s="157" t="s">
        <v>104</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5"/>
      <c r="V20" s="156" t="s">
        <v>104</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5"/>
      <c r="V21" s="157" t="s">
        <v>104</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v>63.663499550435226</v>
      </c>
      <c r="U22" s="158"/>
      <c r="V22" s="163">
        <v>3.7882389115801232E-2</v>
      </c>
      <c r="W22" s="5"/>
      <c r="X22" s="5"/>
      <c r="Y22" s="5"/>
      <c r="Z22" s="5"/>
    </row>
    <row r="23" spans="2:26">
      <c r="B23" s="43"/>
      <c r="C23" s="5"/>
      <c r="D23" s="5"/>
      <c r="E23" s="5"/>
      <c r="F23" s="5"/>
      <c r="G23" s="5"/>
      <c r="H23" s="5"/>
      <c r="I23" s="5"/>
      <c r="J23" s="5"/>
      <c r="K23" s="55"/>
      <c r="L23" s="56"/>
      <c r="M23" s="56"/>
      <c r="N23" s="56"/>
      <c r="O23" s="56"/>
      <c r="P23" s="56"/>
      <c r="Q23" s="56"/>
      <c r="R23" s="56"/>
      <c r="S23" s="56"/>
      <c r="T23" s="165"/>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102</v>
      </c>
      <c r="T26" s="151"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6">
        <v>0.14598745578194183</v>
      </c>
      <c r="W27" s="58">
        <v>224.64796640308623</v>
      </c>
      <c r="X27" s="156">
        <v>0.12831094827359091</v>
      </c>
      <c r="Y27" s="58">
        <v>224.00969669585876</v>
      </c>
      <c r="Z27" s="156">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57">
        <v>6.4516129032257119E-3</v>
      </c>
      <c r="W28" s="59">
        <v>286.5699890358668</v>
      </c>
      <c r="X28" s="157">
        <v>5.73400271934148E-2</v>
      </c>
      <c r="Y28" s="59">
        <v>286.02746902195128</v>
      </c>
      <c r="Z28" s="157">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6">
        <v>1.833568406205921E-2</v>
      </c>
      <c r="W29" s="58">
        <v>1342.8463071118144</v>
      </c>
      <c r="X29" s="156">
        <v>4.4315371441260965E-2</v>
      </c>
      <c r="Y29" s="58">
        <v>1310.4991662800001</v>
      </c>
      <c r="Z29" s="156">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57">
        <v>2.4999999999999911E-2</v>
      </c>
      <c r="W30" s="59">
        <v>2505.8240111474397</v>
      </c>
      <c r="X30" s="157">
        <v>3.2850427039713193E-2</v>
      </c>
      <c r="Y30" s="59">
        <v>2461.4578967459038</v>
      </c>
      <c r="Z30" s="157">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6">
        <v>1.6894087069525776E-2</v>
      </c>
      <c r="W31" s="58">
        <v>3009.0504901239606</v>
      </c>
      <c r="X31" s="156">
        <v>1.0196010328419547E-2</v>
      </c>
      <c r="Y31" s="58">
        <v>2952.0349297562639</v>
      </c>
      <c r="Z31" s="156">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v>2862.0085199999999</v>
      </c>
      <c r="U32" s="5"/>
      <c r="V32" s="157">
        <v>2.3974982626824071E-2</v>
      </c>
      <c r="W32" s="59">
        <v>2785.8390923552633</v>
      </c>
      <c r="X32" s="157">
        <v>2.7341646491269467E-2</v>
      </c>
      <c r="Y32" s="59">
        <v>2761.8355652957739</v>
      </c>
      <c r="Z32" s="157">
        <v>3.6270426799829503E-2</v>
      </c>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v>2635.7282399999999</v>
      </c>
      <c r="U33" s="5"/>
      <c r="V33" s="156">
        <v>2.4537561343903391E-2</v>
      </c>
      <c r="W33" s="58">
        <v>2562.5891241668542</v>
      </c>
      <c r="X33" s="156">
        <v>2.8541101319519813E-2</v>
      </c>
      <c r="Y33" s="58">
        <v>2540.75716580569</v>
      </c>
      <c r="Z33" s="156">
        <v>3.7379044118210247E-2</v>
      </c>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v>2361.86112</v>
      </c>
      <c r="U34" s="5"/>
      <c r="V34" s="157">
        <v>1.9706498951781892E-2</v>
      </c>
      <c r="W34" s="59">
        <v>2303.41361713163</v>
      </c>
      <c r="X34" s="157">
        <v>2.5374297709133575E-2</v>
      </c>
      <c r="Y34" s="59">
        <v>2285.8499013156966</v>
      </c>
      <c r="Z34" s="157">
        <v>3.3252935217029211E-2</v>
      </c>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50">
        <v>1919.98332</v>
      </c>
      <c r="U35" s="5"/>
      <c r="V35" s="156">
        <v>6.0053619302949057E-2</v>
      </c>
      <c r="W35" s="58">
        <v>1806.1657498234333</v>
      </c>
      <c r="X35" s="156">
        <v>6.3016126946097373E-2</v>
      </c>
      <c r="Y35" s="58">
        <v>1810.718846639161</v>
      </c>
      <c r="Z35" s="156">
        <v>6.0343146901929323E-2</v>
      </c>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v>1879.1946</v>
      </c>
      <c r="U36" s="5"/>
      <c r="V36" s="157" t="s">
        <v>104</v>
      </c>
      <c r="W36" s="59">
        <v>1744.8227988431547</v>
      </c>
      <c r="X36" s="157">
        <v>7.7011717892462084E-2</v>
      </c>
      <c r="Y36" s="59">
        <v>1725.4276000000002</v>
      </c>
      <c r="Z36" s="157">
        <v>8.9118198874296395E-2</v>
      </c>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6" t="s">
        <v>104</v>
      </c>
      <c r="W37" s="58">
        <v>1434.9369583386892</v>
      </c>
      <c r="X37" s="156" t="s">
        <v>104</v>
      </c>
      <c r="Y37" s="58">
        <v>1438.7141378454062</v>
      </c>
      <c r="Z37" s="156"/>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57" t="s">
        <v>104</v>
      </c>
      <c r="W38" s="59">
        <v>925.86892860015757</v>
      </c>
      <c r="X38" s="157" t="s">
        <v>104</v>
      </c>
      <c r="Y38" s="59">
        <v>932.93088154021336</v>
      </c>
      <c r="Z38" s="157"/>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3">
        <v>3.7882389115801204E-2</v>
      </c>
      <c r="W39" s="60">
        <v>20932.57503308135</v>
      </c>
      <c r="X39" s="163">
        <v>4.9429767463488171E-2</v>
      </c>
      <c r="Y39" s="60">
        <v>20730.263256941918</v>
      </c>
      <c r="Z39" s="163">
        <v>5.9850117693387592E-2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66"/>
      <c r="U41" s="5"/>
      <c r="V41" s="5"/>
      <c r="W41" s="36"/>
      <c r="X41" s="36"/>
      <c r="Y41" s="36"/>
      <c r="Z41" s="36"/>
      <c r="AA41" s="36"/>
      <c r="AB41" s="36"/>
      <c r="AC41" s="36"/>
    </row>
    <row r="42" spans="2:29">
      <c r="B42" s="38" t="s">
        <v>68</v>
      </c>
      <c r="E42" s="125" t="s">
        <v>96</v>
      </c>
      <c r="K42" s="45"/>
      <c r="L42" s="62"/>
      <c r="M42" s="62"/>
      <c r="N42" s="62"/>
      <c r="O42" s="62"/>
      <c r="P42" s="62"/>
      <c r="Q42" s="62"/>
      <c r="R42" s="62"/>
      <c r="S42" s="62"/>
      <c r="T42" s="167"/>
      <c r="U42" s="63"/>
      <c r="V42" s="63"/>
      <c r="W42" s="63"/>
      <c r="X42" s="63"/>
      <c r="Y42" s="63"/>
      <c r="Z42" s="154"/>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102</v>
      </c>
      <c r="T43" s="151"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6">
        <v>0.14598745578194183</v>
      </c>
      <c r="W44" s="58">
        <v>224.64796640308623</v>
      </c>
      <c r="X44" s="156">
        <v>0.12831094827359091</v>
      </c>
      <c r="Y44" s="58">
        <v>224.00969669585876</v>
      </c>
      <c r="Z44" s="156">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57">
        <v>6.5548560298956948E-2</v>
      </c>
      <c r="W45" s="59">
        <v>511.21795543895303</v>
      </c>
      <c r="X45" s="157">
        <v>8.8527259419493021E-2</v>
      </c>
      <c r="Y45" s="59">
        <v>510.03716571781007</v>
      </c>
      <c r="Z45" s="157">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6">
        <v>3.1317284332597728E-2</v>
      </c>
      <c r="W46" s="58">
        <v>1854.0642625507674</v>
      </c>
      <c r="X46" s="156">
        <v>5.6505839395825319E-2</v>
      </c>
      <c r="Y46" s="58">
        <v>1820.5363319978103</v>
      </c>
      <c r="Z46" s="156">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57">
        <v>2.7711964682539447E-2</v>
      </c>
      <c r="W47" s="59">
        <v>4359.8882736982077</v>
      </c>
      <c r="X47" s="157">
        <v>4.2910009284045758E-2</v>
      </c>
      <c r="Y47" s="59">
        <v>4281.9942287437143</v>
      </c>
      <c r="Z47" s="157">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0">
        <v>7586.7019200000004</v>
      </c>
      <c r="U48" s="5"/>
      <c r="V48" s="156">
        <v>2.3350095073496169E-2</v>
      </c>
      <c r="W48" s="58">
        <v>7368.9387638221669</v>
      </c>
      <c r="X48" s="156">
        <v>2.9551494883760299E-2</v>
      </c>
      <c r="Y48" s="58">
        <v>7234.0291584999786</v>
      </c>
      <c r="Z48" s="156">
        <v>4.8751913183212814E-2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1">
        <v>10448.710440000001</v>
      </c>
      <c r="U49" s="5"/>
      <c r="V49" s="157">
        <v>2.3521182302158827E-2</v>
      </c>
      <c r="W49" s="59">
        <v>10154.77785617743</v>
      </c>
      <c r="X49" s="157">
        <v>2.8945250007981427E-2</v>
      </c>
      <c r="Y49" s="59">
        <v>9995.8647237957503</v>
      </c>
      <c r="Z49" s="157">
        <v>4.5303305788665149E-2</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0">
        <v>13084.438680000001</v>
      </c>
      <c r="U50" s="5"/>
      <c r="V50" s="156">
        <v>2.3725759384722211E-2</v>
      </c>
      <c r="W50" s="58">
        <v>12717.366980344284</v>
      </c>
      <c r="X50" s="156">
        <v>2.8863812786330323E-2</v>
      </c>
      <c r="Y50" s="58">
        <v>12536.621889601442</v>
      </c>
      <c r="Z50" s="156">
        <v>4.3697320954773966E-2</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1">
        <v>15446.299800000001</v>
      </c>
      <c r="U51" s="5"/>
      <c r="V51" s="157">
        <v>2.3109131984794695E-2</v>
      </c>
      <c r="W51" s="59">
        <v>15020.780597475916</v>
      </c>
      <c r="X51" s="157">
        <v>2.8328701012754864E-2</v>
      </c>
      <c r="Y51" s="59">
        <v>14822.471790917138</v>
      </c>
      <c r="Z51" s="157">
        <v>4.2086638307190505E-2</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0">
        <v>17366.28312</v>
      </c>
      <c r="U52" s="5"/>
      <c r="V52" s="156">
        <v>2.7066541295849733E-2</v>
      </c>
      <c r="W52" s="58">
        <v>16826.946347299345</v>
      </c>
      <c r="X52" s="156">
        <v>3.2051969595018992E-2</v>
      </c>
      <c r="Y52" s="58">
        <v>16633.190637556298</v>
      </c>
      <c r="Z52" s="156">
        <v>4.4074074446573297E-2</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1">
        <v>19245.477719999999</v>
      </c>
      <c r="U53" s="5"/>
      <c r="V53" s="157">
        <v>3.3548407389876189E-2</v>
      </c>
      <c r="W53" s="59">
        <v>18571.769146142506</v>
      </c>
      <c r="X53" s="157">
        <v>3.6275950263867429E-2</v>
      </c>
      <c r="Y53" s="59">
        <v>18358.6182375563</v>
      </c>
      <c r="Z53" s="157">
        <v>4.8307528974563363E-2</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0"/>
      <c r="U54" s="5"/>
      <c r="V54" s="156" t="s">
        <v>104</v>
      </c>
      <c r="W54" s="58">
        <v>20006.706104481193</v>
      </c>
      <c r="X54" s="156" t="s">
        <v>104</v>
      </c>
      <c r="Y54" s="58">
        <v>19797.332375401704</v>
      </c>
      <c r="Z54" s="156" t="s">
        <v>104</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1"/>
      <c r="U55" s="5"/>
      <c r="V55" s="157" t="s">
        <v>104</v>
      </c>
      <c r="W55" s="59">
        <v>20932.575033081353</v>
      </c>
      <c r="X55" s="157" t="s">
        <v>104</v>
      </c>
      <c r="Y55" s="59">
        <v>20730.263256941918</v>
      </c>
      <c r="Z55" s="157" t="s">
        <v>104</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headerFooter>
    <oddHeader>&amp;C&amp;"Aptos"&amp;12&amp;K000000 OFFICIAL&amp;1#_x000D_</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zoomScale="60" zoomScaleNormal="60" workbookViewId="0">
      <selection activeCell="X23" sqref="X23"/>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46142</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f t="shared" ref="J10:T10" si="0">IF(J27&gt;0,J27/30,"")</f>
        <v>256.67073031552002</v>
      </c>
      <c r="K10" s="50">
        <f t="shared" si="0"/>
        <v>261.29608958608003</v>
      </c>
      <c r="L10" s="50">
        <f t="shared" si="0"/>
        <v>263.52800898012799</v>
      </c>
      <c r="M10" s="50">
        <f t="shared" si="0"/>
        <v>269.18122586636798</v>
      </c>
      <c r="N10" s="50">
        <f t="shared" si="0"/>
        <v>270.355920284288</v>
      </c>
      <c r="O10" s="50">
        <f t="shared" si="0"/>
        <v>270.66427756899202</v>
      </c>
      <c r="P10" s="50">
        <f t="shared" si="0"/>
        <v>274.349881305216</v>
      </c>
      <c r="Q10" s="50">
        <f t="shared" si="0"/>
        <v>284.12921233439999</v>
      </c>
      <c r="R10" s="50">
        <f t="shared" si="0"/>
        <v>281.14842524892805</v>
      </c>
      <c r="S10" s="50">
        <f t="shared" si="0"/>
        <v>280.19398603436798</v>
      </c>
      <c r="T10" s="50">
        <f t="shared" si="0"/>
        <v>285.33327411276798</v>
      </c>
      <c r="U10" s="50">
        <v>285.33327411276798</v>
      </c>
      <c r="V10" s="155"/>
      <c r="W10" s="172">
        <f t="shared" ref="W10:W18" si="1">(U10-T10)/T10</f>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f t="shared" ref="J11:T11" si="2">IF(J28&gt;0,J28/31,"")</f>
        <v>257.11597739328005</v>
      </c>
      <c r="K11" s="52">
        <f t="shared" si="2"/>
        <v>261.86212177535998</v>
      </c>
      <c r="L11" s="52">
        <f t="shared" si="2"/>
        <v>264.49097420255998</v>
      </c>
      <c r="M11" s="52">
        <f t="shared" si="2"/>
        <v>269.30816865023996</v>
      </c>
      <c r="N11" s="52">
        <f t="shared" si="2"/>
        <v>271.85176099871995</v>
      </c>
      <c r="O11" s="52">
        <f t="shared" si="2"/>
        <v>270.81443004096002</v>
      </c>
      <c r="P11" s="52">
        <f t="shared" si="2"/>
        <v>269.59236891263998</v>
      </c>
      <c r="Q11" s="52">
        <f t="shared" si="2"/>
        <v>282.13981049759997</v>
      </c>
      <c r="R11" s="52">
        <f t="shared" si="2"/>
        <v>280.71880918560004</v>
      </c>
      <c r="S11" s="52">
        <f t="shared" si="2"/>
        <v>282.09718045824002</v>
      </c>
      <c r="T11" s="52">
        <f t="shared" si="2"/>
        <v>278.85729746688003</v>
      </c>
      <c r="U11" s="52">
        <v>285.57863367263997</v>
      </c>
      <c r="V11" s="155"/>
      <c r="W11" s="173">
        <f t="shared" si="1"/>
        <v>2.4103139013452696E-2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f t="shared" ref="J12:T12" si="3">IF(J29&gt;0,J29/30,"")</f>
        <v>254.365392520352</v>
      </c>
      <c r="K12" s="50">
        <f t="shared" ref="K12" si="4">IF(J29&gt;0,J29/30,"")</f>
        <v>254.365392520352</v>
      </c>
      <c r="L12" s="50">
        <f t="shared" si="3"/>
        <v>260.94368126070401</v>
      </c>
      <c r="M12" s="50">
        <f t="shared" ref="M12" si="5">IF(L29&gt;0,L29/30,"")</f>
        <v>260.94368126070401</v>
      </c>
      <c r="N12" s="50">
        <f t="shared" si="3"/>
        <v>268.53514393651199</v>
      </c>
      <c r="O12" s="50">
        <f t="shared" ref="O12" si="6">IF(N29&gt;0,N29/30,"")</f>
        <v>268.53514393651199</v>
      </c>
      <c r="P12" s="50">
        <f t="shared" si="3"/>
        <v>270.38528764473602</v>
      </c>
      <c r="Q12" s="50">
        <f t="shared" ref="Q12" si="7">IF(P29&gt;0,P29/30,"")</f>
        <v>270.38528764473602</v>
      </c>
      <c r="R12" s="50">
        <f t="shared" si="3"/>
        <v>277.81522983807997</v>
      </c>
      <c r="S12" s="50">
        <f t="shared" ref="S12" si="8">IF(R29&gt;0,R29/30,"")</f>
        <v>277.81522983807997</v>
      </c>
      <c r="T12" s="50">
        <f t="shared" si="3"/>
        <v>273.51291153244802</v>
      </c>
      <c r="U12" s="50">
        <v>282.71957903289604</v>
      </c>
      <c r="V12" s="155"/>
      <c r="W12" s="172">
        <f t="shared" si="1"/>
        <v>3.3660814946046134E-2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f t="shared" ref="J13:T14" si="9">IF(J30&gt;0,J30/31,"")</f>
        <v>247.7515787472</v>
      </c>
      <c r="K13" s="52">
        <f t="shared" ref="K13" si="10">IF(J30&gt;0,J30/31,"")</f>
        <v>247.7515787472</v>
      </c>
      <c r="L13" s="52">
        <f t="shared" si="9"/>
        <v>254.47291495296</v>
      </c>
      <c r="M13" s="52">
        <f t="shared" ref="M13:M14" si="11">IF(L30&gt;0,L30/31,"")</f>
        <v>254.47291495296</v>
      </c>
      <c r="N13" s="52">
        <f t="shared" si="9"/>
        <v>260.45533047648001</v>
      </c>
      <c r="O13" s="52">
        <f t="shared" ref="O13" si="12">IF(N30&gt;0,N30/31,"")</f>
        <v>260.45533047648001</v>
      </c>
      <c r="P13" s="52">
        <f t="shared" si="9"/>
        <v>266.52300607871996</v>
      </c>
      <c r="Q13" s="52">
        <f t="shared" ref="Q13:Q14" si="13">IF(P30&gt;0,P30/31,"")</f>
        <v>266.52300607871996</v>
      </c>
      <c r="R13" s="52">
        <f t="shared" si="9"/>
        <v>272.54805164160001</v>
      </c>
      <c r="S13" s="52">
        <f t="shared" ref="S13" si="14">IF(R30&gt;0,R30/31,"")</f>
        <v>272.54805164160001</v>
      </c>
      <c r="T13" s="52">
        <f t="shared" si="9"/>
        <v>268.82502820416005</v>
      </c>
      <c r="U13" s="52">
        <v>280.02251854272004</v>
      </c>
      <c r="V13" s="155"/>
      <c r="W13" s="173">
        <f t="shared" si="1"/>
        <v>4.1653451739084413E-2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f t="shared" si="9"/>
        <v>244.75326597888002</v>
      </c>
      <c r="K14" s="50">
        <f t="shared" si="9"/>
        <v>247.25422828800001</v>
      </c>
      <c r="L14" s="50">
        <f t="shared" si="9"/>
        <v>251.40355211904</v>
      </c>
      <c r="M14" s="50">
        <f t="shared" si="11"/>
        <v>251.40355211904</v>
      </c>
      <c r="N14" s="50">
        <f t="shared" si="9"/>
        <v>259.26168937439996</v>
      </c>
      <c r="O14" s="50">
        <f t="shared" si="9"/>
        <v>259.57430966303997</v>
      </c>
      <c r="P14" s="50">
        <f t="shared" si="9"/>
        <v>264.76096445184004</v>
      </c>
      <c r="Q14" s="50">
        <f t="shared" si="13"/>
        <v>264.76096445184004</v>
      </c>
      <c r="R14" s="50">
        <f t="shared" si="9"/>
        <v>270.21760948992005</v>
      </c>
      <c r="S14" s="50">
        <f t="shared" si="9"/>
        <v>268.65450804672003</v>
      </c>
      <c r="T14" s="50">
        <f>IF(T31&gt;0,T31/31,"")</f>
        <v>268.65450804672003</v>
      </c>
      <c r="U14" s="50">
        <v>277.94785662719994</v>
      </c>
      <c r="V14" s="155"/>
      <c r="W14" s="172">
        <f t="shared" si="1"/>
        <v>3.4592192954617261E-2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f t="shared" ref="J15:S15" si="15">IF(J32&gt;0,J32/30,"")</f>
        <v>242.486295219136</v>
      </c>
      <c r="K15" s="52">
        <f t="shared" si="15"/>
        <v>243.954663241536</v>
      </c>
      <c r="L15" s="52">
        <f t="shared" si="15"/>
        <v>249.47572700576001</v>
      </c>
      <c r="M15" s="52">
        <f t="shared" si="15"/>
        <v>251.913217922944</v>
      </c>
      <c r="N15" s="52">
        <f t="shared" si="15"/>
        <v>255.42261749648</v>
      </c>
      <c r="O15" s="52">
        <f t="shared" si="15"/>
        <v>258.35935354128003</v>
      </c>
      <c r="P15" s="52">
        <f t="shared" si="15"/>
        <v>264.761438118944</v>
      </c>
      <c r="Q15" s="52">
        <f t="shared" si="15"/>
        <v>264.57055027603201</v>
      </c>
      <c r="R15" s="52">
        <f t="shared" si="15"/>
        <v>267.85969464620797</v>
      </c>
      <c r="S15" s="52">
        <f t="shared" si="15"/>
        <v>268.13868457046402</v>
      </c>
      <c r="T15" s="52">
        <f>IF(T32&gt;0,T32/30,"")</f>
        <v>268.13868457046402</v>
      </c>
      <c r="U15" s="52">
        <v>278.13827080300797</v>
      </c>
      <c r="V15" s="155"/>
      <c r="W15" s="173">
        <f t="shared" si="1"/>
        <v>3.729259076720861E-2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f t="shared" ref="J16:T16" si="16">IF(J33&gt;0,J33/31,"")</f>
        <v>242.57913397152001</v>
      </c>
      <c r="K16" s="50">
        <f t="shared" si="16"/>
        <v>243.38910471936003</v>
      </c>
      <c r="L16" s="50">
        <f t="shared" si="16"/>
        <v>249.59888045279999</v>
      </c>
      <c r="M16" s="50">
        <f t="shared" si="16"/>
        <v>252.49772312927999</v>
      </c>
      <c r="N16" s="50">
        <f t="shared" si="16"/>
        <v>253.97556449376</v>
      </c>
      <c r="O16" s="50">
        <f t="shared" si="16"/>
        <v>257.6985879312</v>
      </c>
      <c r="P16" s="50">
        <f t="shared" si="16"/>
        <v>264.34887407136</v>
      </c>
      <c r="Q16" s="50">
        <f t="shared" si="16"/>
        <v>264.63307433376002</v>
      </c>
      <c r="R16" s="50">
        <f t="shared" si="16"/>
        <v>267.27613677408004</v>
      </c>
      <c r="S16" s="50">
        <f t="shared" si="16"/>
        <v>266.79299632800002</v>
      </c>
      <c r="T16" s="50">
        <f t="shared" si="16"/>
        <v>266.79299632800002</v>
      </c>
      <c r="U16" s="50">
        <v>276.65474543327997</v>
      </c>
      <c r="V16" s="155"/>
      <c r="W16" s="172">
        <f t="shared" si="1"/>
        <v>3.696404793608505E-2</v>
      </c>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f t="shared" ref="J17:T17" si="17">IF(J34&gt;0,J34/30,"")</f>
        <v>243.02959138742401</v>
      </c>
      <c r="K17" s="52">
        <f t="shared" si="17"/>
        <v>244.96783717699199</v>
      </c>
      <c r="L17" s="52">
        <f t="shared" si="17"/>
        <v>251.09093183040002</v>
      </c>
      <c r="M17" s="52">
        <f t="shared" si="17"/>
        <v>253.44032066624001</v>
      </c>
      <c r="N17" s="52">
        <f t="shared" si="17"/>
        <v>254.73248452595197</v>
      </c>
      <c r="O17" s="52">
        <f t="shared" si="17"/>
        <v>257.052506001344</v>
      </c>
      <c r="P17" s="52">
        <f t="shared" si="17"/>
        <v>265.818663095072</v>
      </c>
      <c r="Q17" s="52">
        <f t="shared" si="17"/>
        <v>264.52649923536001</v>
      </c>
      <c r="R17" s="52">
        <f t="shared" si="17"/>
        <v>267.008041193216</v>
      </c>
      <c r="S17" s="52">
        <f t="shared" si="17"/>
        <v>264.13003986931204</v>
      </c>
      <c r="T17" s="52">
        <f t="shared" si="17"/>
        <v>264.13003986931204</v>
      </c>
      <c r="U17" s="52">
        <v>276.11192293209598</v>
      </c>
      <c r="V17" s="155"/>
      <c r="W17" s="173">
        <f t="shared" si="1"/>
        <v>4.5363575717144514E-2</v>
      </c>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f t="shared" ref="J18:T19" si="18">IF(J35&gt;0,J35/31,"")</f>
        <v>246.31636742207999</v>
      </c>
      <c r="K18" s="50">
        <f t="shared" si="18"/>
        <v>247.79420878656003</v>
      </c>
      <c r="L18" s="50">
        <f t="shared" si="18"/>
        <v>253.67715421823999</v>
      </c>
      <c r="M18" s="50">
        <f t="shared" si="18"/>
        <v>256.60441692096003</v>
      </c>
      <c r="N18" s="50">
        <f t="shared" si="18"/>
        <v>257.98278819360002</v>
      </c>
      <c r="O18" s="50">
        <f t="shared" si="18"/>
        <v>260.96689094880003</v>
      </c>
      <c r="P18" s="50">
        <f t="shared" si="18"/>
        <v>267.87295732512001</v>
      </c>
      <c r="Q18" s="50">
        <f t="shared" si="18"/>
        <v>267.00614652479999</v>
      </c>
      <c r="R18" s="50">
        <f t="shared" si="18"/>
        <v>268.62608802048004</v>
      </c>
      <c r="S18" s="50">
        <f t="shared" si="18"/>
        <v>266.35248592127999</v>
      </c>
      <c r="T18" s="50">
        <f t="shared" si="18"/>
        <v>266.35248592127999</v>
      </c>
      <c r="U18" s="50">
        <v>277.50734622048003</v>
      </c>
      <c r="V18" s="155"/>
      <c r="W18" s="172">
        <f t="shared" si="1"/>
        <v>4.1880068288519139E-2</v>
      </c>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f t="shared" si="18"/>
        <v>251.37513209280002</v>
      </c>
      <c r="K19" s="52">
        <f t="shared" ref="K19" si="19">IF(J36&gt;0,J36/31,"")</f>
        <v>251.37513209280002</v>
      </c>
      <c r="L19" s="52">
        <f t="shared" si="18"/>
        <v>257.59911783935996</v>
      </c>
      <c r="M19" s="52">
        <f t="shared" ref="M19" si="20">IF(L36&gt;0,L36/31,"")</f>
        <v>257.59911783935996</v>
      </c>
      <c r="N19" s="52">
        <f t="shared" si="18"/>
        <v>264.47676418944002</v>
      </c>
      <c r="O19" s="52">
        <f t="shared" ref="O19" si="21">IF(N36&gt;0,N36/31,"")</f>
        <v>264.47676418944002</v>
      </c>
      <c r="P19" s="52">
        <f t="shared" si="18"/>
        <v>275.17690406879996</v>
      </c>
      <c r="Q19" s="52">
        <f t="shared" ref="Q19" si="22">IF(P36&gt;0,P36/31,"")</f>
        <v>275.17690406879996</v>
      </c>
      <c r="R19" s="52">
        <f t="shared" si="18"/>
        <v>274.36693332096002</v>
      </c>
      <c r="S19" s="52">
        <f t="shared" ref="S19" si="23">IF(R36&gt;0,R36/31,"")</f>
        <v>274.36693332096002</v>
      </c>
      <c r="T19" s="52">
        <f t="shared" si="18"/>
        <v>272.44858154975998</v>
      </c>
      <c r="U19" s="52">
        <v>282.40980074688002</v>
      </c>
      <c r="V19" s="155"/>
      <c r="W19" s="173">
        <f>(U19-T19)/T19</f>
        <v>3.6561831742554798E-2</v>
      </c>
      <c r="X19" s="5"/>
      <c r="Y19" s="5"/>
      <c r="Z19" s="5"/>
      <c r="AA19" s="5"/>
    </row>
    <row r="20" spans="2:27">
      <c r="B20" s="49" t="s">
        <v>3</v>
      </c>
      <c r="C20" s="50">
        <v>238.74090792771429</v>
      </c>
      <c r="D20" s="50">
        <v>232.11751931238859</v>
      </c>
      <c r="E20" s="50">
        <v>232.18044937049143</v>
      </c>
      <c r="F20" s="50">
        <v>237.19912150419427</v>
      </c>
      <c r="G20" s="50">
        <v>256.5973119144</v>
      </c>
      <c r="H20" s="50">
        <v>247.92869641073142</v>
      </c>
      <c r="I20" s="50">
        <v>250.25710856053712</v>
      </c>
      <c r="J20" s="50">
        <f t="shared" ref="J20:T20" si="24">IF(J37&gt;0,J37/28,"")</f>
        <v>254.3947598808</v>
      </c>
      <c r="K20" s="50">
        <f t="shared" si="24"/>
        <v>265.9424255426743</v>
      </c>
      <c r="L20" s="50">
        <f t="shared" si="24"/>
        <v>262.6385974922743</v>
      </c>
      <c r="M20" s="50">
        <f t="shared" si="24"/>
        <v>267.02796904494858</v>
      </c>
      <c r="N20" s="50">
        <f t="shared" si="24"/>
        <v>266.91784144326857</v>
      </c>
      <c r="O20" s="50">
        <f t="shared" si="24"/>
        <v>281.53334743765714</v>
      </c>
      <c r="P20" s="50">
        <f t="shared" si="24"/>
        <v>278.22951938725714</v>
      </c>
      <c r="Q20" s="50">
        <f t="shared" si="24"/>
        <v>275.94830478102858</v>
      </c>
      <c r="R20" s="50">
        <f t="shared" si="24"/>
        <v>278.74869236660572</v>
      </c>
      <c r="S20" s="50">
        <f>IF(S37&gt;0,S37/29,"")</f>
        <v>269.25818860409379</v>
      </c>
      <c r="T20" s="50">
        <f t="shared" si="24"/>
        <v>278.87455248281145</v>
      </c>
      <c r="U20" s="50">
        <v>287.30718026859432</v>
      </c>
      <c r="V20" s="155"/>
      <c r="W20" s="172">
        <f t="shared" ref="W20:W21" si="25">(U20-T20)/T20</f>
        <v>3.0238068374139726E-2</v>
      </c>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f t="shared" ref="J21:T21" si="26">IF(J38&gt;0,J38/31,"")</f>
        <v>256.98808727520003</v>
      </c>
      <c r="K21" s="52">
        <f t="shared" ref="K21" si="27">IF(J38&gt;0,J38/31,"")</f>
        <v>256.98808727520003</v>
      </c>
      <c r="L21" s="52">
        <f t="shared" si="26"/>
        <v>266.29564586880002</v>
      </c>
      <c r="M21" s="52">
        <f t="shared" ref="M21" si="28">IF(L38&gt;0,L38/31,"")</f>
        <v>266.29564586880002</v>
      </c>
      <c r="N21" s="52">
        <f t="shared" si="26"/>
        <v>267.7876972464</v>
      </c>
      <c r="O21" s="52">
        <f t="shared" ref="O21" si="29">IF(N38&gt;0,N38/31,"")</f>
        <v>267.7876972464</v>
      </c>
      <c r="P21" s="52">
        <f t="shared" si="26"/>
        <v>281.31562973664001</v>
      </c>
      <c r="Q21" s="52">
        <f t="shared" ref="Q21" si="30">IF(P38&gt;0,P38/31,"")</f>
        <v>281.31562973664001</v>
      </c>
      <c r="R21" s="52">
        <f t="shared" si="26"/>
        <v>281.51456992032001</v>
      </c>
      <c r="S21" s="52">
        <f t="shared" ref="S21" si="31">IF(R38&gt;0,R38/31,"")</f>
        <v>281.51456992032001</v>
      </c>
      <c r="T21" s="52">
        <f t="shared" si="26"/>
        <v>282.40980074688002</v>
      </c>
      <c r="U21" s="52">
        <v>289.75637752991997</v>
      </c>
      <c r="V21" s="155"/>
      <c r="W21" s="173">
        <f t="shared" si="25"/>
        <v>2.6013887491194345E-2</v>
      </c>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f t="shared" ref="J22:N22" si="32">IF(J21=" ", " ", J39/365)</f>
        <v>249.78871065546608</v>
      </c>
      <c r="K22" s="54">
        <f>IF(K21=" ", " ", K39/366)</f>
        <v>252.33061958701646</v>
      </c>
      <c r="L22" s="54">
        <f t="shared" si="32"/>
        <v>257.06497707221916</v>
      </c>
      <c r="M22" s="54">
        <f t="shared" si="32"/>
        <v>261.05129453357853</v>
      </c>
      <c r="N22" s="54">
        <f t="shared" si="32"/>
        <v>262.61540819689117</v>
      </c>
      <c r="O22" s="54">
        <f>IF(O21=" ", " ", O39/366)</f>
        <v>264.94775235654032</v>
      </c>
      <c r="P22" s="54">
        <f>IF(P21=" ", " ", P39/365)</f>
        <v>270.21149723770128</v>
      </c>
      <c r="Q22" s="54">
        <f>IF(Q21=" ", " ", Q39/365)</f>
        <v>272.41163551564802</v>
      </c>
      <c r="R22" s="54">
        <f>IF(R21=" ", " ", R39/365)</f>
        <v>273.95402537808138</v>
      </c>
      <c r="S22" s="54">
        <f>IF(S21=" ", " ", S39/365)</f>
        <v>272.66507985924034</v>
      </c>
      <c r="T22" s="54">
        <f>AVERAGE(T10:T21)</f>
        <v>272.86084673595695</v>
      </c>
      <c r="U22" s="54">
        <v>281.62395882687355</v>
      </c>
      <c r="V22" s="158"/>
      <c r="W22" s="163">
        <f>AVERAGE(W10:W21)</f>
        <v>3.2360305747503891E-2</v>
      </c>
      <c r="X22" s="5"/>
      <c r="Y22" s="5"/>
      <c r="Z22" s="5"/>
      <c r="AA22" s="5"/>
    </row>
    <row r="23" spans="2:27">
      <c r="B23" s="43"/>
      <c r="C23" s="5"/>
      <c r="D23" s="5"/>
      <c r="E23" s="5"/>
      <c r="F23" s="5"/>
      <c r="G23" s="5"/>
      <c r="H23" s="5"/>
      <c r="I23" s="5"/>
      <c r="J23" s="5"/>
      <c r="K23" s="55"/>
      <c r="L23" s="56"/>
      <c r="M23" s="56"/>
      <c r="N23" s="56"/>
      <c r="O23" s="56"/>
      <c r="P23" s="56"/>
      <c r="Q23" s="56"/>
      <c r="R23" s="56"/>
      <c r="S23" s="56"/>
      <c r="T23" s="56"/>
      <c r="U23" s="56"/>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f>'[2]United States'!AF4</f>
        <v>7700.1219094655999</v>
      </c>
      <c r="K27" s="58">
        <f>'[2]United States'!AG4</f>
        <v>7838.8826875824006</v>
      </c>
      <c r="L27" s="58">
        <f>'[2]United States'!AH4</f>
        <v>7905.8402694038405</v>
      </c>
      <c r="M27" s="58">
        <f>'[2]United States'!AI4</f>
        <v>8075.4367759910401</v>
      </c>
      <c r="N27" s="58">
        <f>'[2]United States'!AJ4</f>
        <v>8110.6776085286401</v>
      </c>
      <c r="O27" s="58">
        <f>'[2]United States'!AK4</f>
        <v>8119.9283270697606</v>
      </c>
      <c r="P27" s="58">
        <f>'[2]United States'!AL4</f>
        <v>8230.4964391564808</v>
      </c>
      <c r="Q27" s="58">
        <f>'[2]United States'!AM4</f>
        <v>8523.8763700319996</v>
      </c>
      <c r="R27" s="58">
        <f>'[2]United States'!AN4</f>
        <v>8434.4527574678414</v>
      </c>
      <c r="S27" s="58">
        <f>'[2]United States'!$AP$4</f>
        <v>8405.819581031039</v>
      </c>
      <c r="T27" s="58">
        <f>'[2]United States'!$AQ$4</f>
        <v>8559.9982233830397</v>
      </c>
      <c r="U27" s="58">
        <f>'[2]United States'!AQ4</f>
        <v>8559.9982233830397</v>
      </c>
      <c r="V27" s="5"/>
      <c r="W27" s="156">
        <f>IF(OR(ISBLANK(T27),ISBLANK(U27)),"", U27/T27-1)</f>
        <v>0</v>
      </c>
      <c r="X27" s="58">
        <f t="shared" ref="X27:X38" si="33">AVERAGE(P27:T27)</f>
        <v>8430.9286742140794</v>
      </c>
      <c r="Y27" s="156">
        <f t="shared" ref="Y27:Y38" si="34">IF(OR(ISBLANK(U27),ISBLANK(X27)),"", U27/X27-1)</f>
        <v>1.5309054809551137E-2</v>
      </c>
      <c r="Z27" s="58">
        <f t="shared" ref="Z27:Z38" si="35">AVERAGE(R27:T27)</f>
        <v>8466.7568539606382</v>
      </c>
      <c r="AA27" s="156">
        <f t="shared" ref="AA27:AA38" si="36">IF(OR(ISBLANK(U27),ISBLANK(U27)),"", U27/Z27-1)</f>
        <v>1.1012642860859234E-2</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f>'[2]United States'!AF5</f>
        <v>7970.5952991916811</v>
      </c>
      <c r="K28" s="59">
        <f>'[2]United States'!AG5</f>
        <v>8117.7257750361596</v>
      </c>
      <c r="L28" s="59">
        <f>'[2]United States'!AH5</f>
        <v>8199.2202002793601</v>
      </c>
      <c r="M28" s="59">
        <f>'[2]United States'!AI5</f>
        <v>8348.5532281574397</v>
      </c>
      <c r="N28" s="59">
        <f>'[2]United States'!AJ5</f>
        <v>8427.4045909603192</v>
      </c>
      <c r="O28" s="59">
        <f>'[2]United States'!AK5</f>
        <v>8395.2473312697603</v>
      </c>
      <c r="P28" s="59">
        <f>'[2]United States'!AL5</f>
        <v>8357.3634362918401</v>
      </c>
      <c r="Q28" s="59">
        <f>'[2]United States'!AM5</f>
        <v>8746.3341254255993</v>
      </c>
      <c r="R28" s="59">
        <f>'[2]United States'!AN5</f>
        <v>8702.2830847536006</v>
      </c>
      <c r="S28" s="59">
        <f>'[2]United States'!$AO$5</f>
        <v>8745.0125942054401</v>
      </c>
      <c r="T28" s="59">
        <f>'[2]United States'!$AP$5</f>
        <v>8644.5762214732804</v>
      </c>
      <c r="U28" s="59">
        <f>'[2]United States'!AQ5</f>
        <v>8852.9376438518393</v>
      </c>
      <c r="V28" s="57"/>
      <c r="W28" s="157">
        <f>(U28-T28)/T28</f>
        <v>2.410313901345279E-2</v>
      </c>
      <c r="X28" s="59">
        <f t="shared" si="33"/>
        <v>8639.1138924299539</v>
      </c>
      <c r="Y28" s="157">
        <f t="shared" si="34"/>
        <v>2.475065777397023E-2</v>
      </c>
      <c r="Z28" s="59">
        <f t="shared" si="35"/>
        <v>8697.2906334774398</v>
      </c>
      <c r="AA28" s="157">
        <f t="shared" si="36"/>
        <v>1.7896034171295483E-2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f>'[2]United States'!AF6</f>
        <v>7630.9617756105599</v>
      </c>
      <c r="K29" s="58">
        <f>'[2]United States'!AG6</f>
        <v>7710.2536488201604</v>
      </c>
      <c r="L29" s="58">
        <f>'[2]United States'!AH6</f>
        <v>7828.3104378211201</v>
      </c>
      <c r="M29" s="58">
        <f>'[2]United States'!AI6</f>
        <v>7955.6179453632003</v>
      </c>
      <c r="N29" s="58">
        <f>'[2]United States'!AJ6</f>
        <v>8056.05431809536</v>
      </c>
      <c r="O29" s="58">
        <f>'[2]United States'!AK6</f>
        <v>8028.3021624720004</v>
      </c>
      <c r="P29" s="58">
        <f>'[2]United States'!AL6</f>
        <v>8111.5586293420802</v>
      </c>
      <c r="Q29" s="58">
        <f>'[2]United States'!AM6</f>
        <v>8344.1481240902394</v>
      </c>
      <c r="R29" s="58">
        <f>'[2]United States'!AN6</f>
        <v>8334.4568951423989</v>
      </c>
      <c r="S29" s="58">
        <f>'[2]United States'!$AP$6</f>
        <v>8205.3873459734405</v>
      </c>
      <c r="T29" s="58">
        <f>'[2]United States'!AP6</f>
        <v>8205.3873459734405</v>
      </c>
      <c r="U29" s="58">
        <f>'[2]United States'!AQ6</f>
        <v>8481.5873709868811</v>
      </c>
      <c r="V29" s="5"/>
      <c r="W29" s="156">
        <f>IF(OR(ISBLANK(T29),ISBLANK(U29)),"", U29/T29-1)</f>
        <v>3.3660814946046225E-2</v>
      </c>
      <c r="X29" s="58">
        <f t="shared" si="33"/>
        <v>8240.1876681043195</v>
      </c>
      <c r="Y29" s="156">
        <f t="shared" si="34"/>
        <v>2.9295413236394952E-2</v>
      </c>
      <c r="Z29" s="58">
        <f t="shared" si="35"/>
        <v>8248.4105290297593</v>
      </c>
      <c r="AA29" s="156">
        <f t="shared" si="36"/>
        <v>2.8269306084665713E-2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f>'[2]United States'!AF7</f>
        <v>7680.2989411631997</v>
      </c>
      <c r="K30" s="59">
        <f>'[2]United States'!AG7</f>
        <v>7780.7353138953604</v>
      </c>
      <c r="L30" s="59">
        <f>'[2]United States'!AH7</f>
        <v>7888.6603635417596</v>
      </c>
      <c r="M30" s="59">
        <f>'[2]United States'!AI7</f>
        <v>8047.2441099609596</v>
      </c>
      <c r="N30" s="59">
        <f>'[2]United States'!AJ7</f>
        <v>8074.115244770881</v>
      </c>
      <c r="O30" s="59">
        <f>'[2]United States'!AK7</f>
        <v>8094.3787234800011</v>
      </c>
      <c r="P30" s="59">
        <f>'[2]United States'!AL7</f>
        <v>8262.2131884403188</v>
      </c>
      <c r="Q30" s="59">
        <f>'[2]United States'!AM7</f>
        <v>8412.4272371318384</v>
      </c>
      <c r="R30" s="59">
        <f>'[2]United States'!AN7</f>
        <v>8448.9896008896012</v>
      </c>
      <c r="S30" s="59">
        <f>'[2]United States'!$AP$7</f>
        <v>8333.5758743289607</v>
      </c>
      <c r="T30" s="59">
        <f>'[2]United States'!AP7</f>
        <v>8333.5758743289607</v>
      </c>
      <c r="U30" s="59">
        <f>'[2]United States'!AQ7</f>
        <v>8680.6980748243204</v>
      </c>
      <c r="V30" s="5"/>
      <c r="W30" s="157">
        <f>(U30-T30)/T30</f>
        <v>4.1653451739084434E-2</v>
      </c>
      <c r="X30" s="59">
        <f t="shared" si="33"/>
        <v>8358.1563550239371</v>
      </c>
      <c r="Y30" s="157">
        <f t="shared" si="34"/>
        <v>3.8590055761102082E-2</v>
      </c>
      <c r="Z30" s="59">
        <f t="shared" si="35"/>
        <v>8372.0471165158397</v>
      </c>
      <c r="AA30" s="157">
        <f t="shared" si="36"/>
        <v>3.6866844394555898E-2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f>'[2]United States'!AF8</f>
        <v>7587.3512453452804</v>
      </c>
      <c r="K31" s="58">
        <f>'[2]United States'!AG8</f>
        <v>7664.8810769279999</v>
      </c>
      <c r="L31" s="58">
        <f>'[2]United States'!AH8</f>
        <v>7793.5101156902401</v>
      </c>
      <c r="M31" s="58">
        <f>'[2]United States'!AI8</f>
        <v>7950.7723308892801</v>
      </c>
      <c r="N31" s="58">
        <f>'[2]United States'!AJ8</f>
        <v>8037.1123706063991</v>
      </c>
      <c r="O31" s="58">
        <f>'[2]United States'!AK8</f>
        <v>8046.8035995542396</v>
      </c>
      <c r="P31" s="58">
        <f>'[2]United States'!AL8</f>
        <v>8207.5898980070415</v>
      </c>
      <c r="Q31" s="58">
        <f>'[2]United States'!AM8</f>
        <v>8246.795324205119</v>
      </c>
      <c r="R31" s="58">
        <f>'[2]United States'!AN8</f>
        <v>8376.7458941875211</v>
      </c>
      <c r="S31" s="58">
        <f>'[2]United States'!$AP$8</f>
        <v>8328.2897494483204</v>
      </c>
      <c r="T31" s="58">
        <f>'[2]United States'!AP8</f>
        <v>8328.2897494483204</v>
      </c>
      <c r="U31" s="58">
        <f>'[2]United States'!AQ8</f>
        <v>8616.3835554431989</v>
      </c>
      <c r="V31" s="5"/>
      <c r="W31" s="156">
        <f>IF(OR(ISBLANK(T31),ISBLANK(U31)),"", U31/T31-1)</f>
        <v>3.4592192954617351E-2</v>
      </c>
      <c r="X31" s="58">
        <f t="shared" si="33"/>
        <v>8297.5421230592638</v>
      </c>
      <c r="Y31" s="156">
        <f t="shared" si="34"/>
        <v>3.8426009492360302E-2</v>
      </c>
      <c r="Z31" s="58">
        <f t="shared" si="35"/>
        <v>8344.4417976947207</v>
      </c>
      <c r="AA31" s="156">
        <f t="shared" si="36"/>
        <v>3.2589568522559009E-2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f>'[2]United States'!AF9</f>
        <v>7274.5888565740797</v>
      </c>
      <c r="K32" s="59">
        <f>'[2]United States'!AG9</f>
        <v>7318.6398972460802</v>
      </c>
      <c r="L32" s="59">
        <f>'[2]United States'!AH9</f>
        <v>7484.2718101728005</v>
      </c>
      <c r="M32" s="59">
        <f>'[2]United States'!AI9</f>
        <v>7557.3965376883198</v>
      </c>
      <c r="N32" s="59">
        <f>'[2]United States'!AJ9</f>
        <v>7662.6785248943997</v>
      </c>
      <c r="O32" s="59">
        <f>'[2]United States'!AK9</f>
        <v>7750.7806062384007</v>
      </c>
      <c r="P32" s="59">
        <f>'[2]United States'!AL9</f>
        <v>7942.8431435683196</v>
      </c>
      <c r="Q32" s="59">
        <f>'[2]United States'!AM9</f>
        <v>7937.1165082809603</v>
      </c>
      <c r="R32" s="59">
        <f>'[2]United States'!AN9</f>
        <v>8035.7908393862399</v>
      </c>
      <c r="S32" s="59">
        <f>'[2]United States'!$AP$9</f>
        <v>8044.1605371139203</v>
      </c>
      <c r="T32" s="59">
        <f>'[2]United States'!AP9</f>
        <v>8044.1605371139203</v>
      </c>
      <c r="U32" s="59">
        <f>'[2]United States'!AQ9</f>
        <v>8344.1481240902394</v>
      </c>
      <c r="V32" s="57"/>
      <c r="W32" s="157">
        <f>(U32-T32)/T32</f>
        <v>3.7292590767208693E-2</v>
      </c>
      <c r="X32" s="59">
        <f t="shared" si="33"/>
        <v>8000.8143130926719</v>
      </c>
      <c r="Y32" s="157">
        <f t="shared" si="34"/>
        <v>4.2912358362789504E-2</v>
      </c>
      <c r="Z32" s="59">
        <f t="shared" si="35"/>
        <v>8041.3706378713605</v>
      </c>
      <c r="AA32" s="157">
        <f t="shared" si="36"/>
        <v>3.765247242714187E-2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f>'[2]United States'!AF10</f>
        <v>7519.9531531171206</v>
      </c>
      <c r="K33" s="58">
        <f>'[2]United States'!AG10</f>
        <v>7545.062246300161</v>
      </c>
      <c r="L33" s="58">
        <f>'[2]United States'!AH10</f>
        <v>7737.5652940368</v>
      </c>
      <c r="M33" s="58">
        <f>'[2]United States'!AI10</f>
        <v>7827.4294170076801</v>
      </c>
      <c r="N33" s="58">
        <f>'[2]United States'!AJ10</f>
        <v>7873.2424993065597</v>
      </c>
      <c r="O33" s="58">
        <f>'[2]United States'!AK10</f>
        <v>7988.6562258672002</v>
      </c>
      <c r="P33" s="58">
        <f>'[2]United States'!AL10</f>
        <v>8194.8150962121599</v>
      </c>
      <c r="Q33" s="58">
        <f>'[2]United States'!AM10</f>
        <v>8203.6253043465604</v>
      </c>
      <c r="R33" s="58">
        <f>'[2]United States'!AN10</f>
        <v>8285.560239996481</v>
      </c>
      <c r="S33" s="58">
        <f>'[2]United States'!$AP$10</f>
        <v>8270.5828861680002</v>
      </c>
      <c r="T33" s="58">
        <f>'[2]United States'!AP10</f>
        <v>8270.5828861680002</v>
      </c>
      <c r="U33" s="58">
        <f>'[2]United States'!AQ10</f>
        <v>8576.2971084316796</v>
      </c>
      <c r="V33" s="5"/>
      <c r="W33" s="156">
        <f>IF(OR(ISBLANK(T33),ISBLANK(U33)),"", U33/T33-1)</f>
        <v>3.6964047936085098E-2</v>
      </c>
      <c r="X33" s="58">
        <f t="shared" si="33"/>
        <v>8245.0332825782407</v>
      </c>
      <c r="Y33" s="156">
        <f t="shared" si="34"/>
        <v>4.017737885344852E-2</v>
      </c>
      <c r="Z33" s="58">
        <f t="shared" si="35"/>
        <v>8275.5753374441611</v>
      </c>
      <c r="AA33" s="156">
        <f t="shared" si="36"/>
        <v>3.6338473003424188E-2</v>
      </c>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f>'[2]United States'!AF11</f>
        <v>7290.8877416227206</v>
      </c>
      <c r="K34" s="59">
        <f>'[2]United States'!AG11</f>
        <v>7349.0351153097599</v>
      </c>
      <c r="L34" s="59">
        <f>'[2]United States'!AH11</f>
        <v>7532.7279549120003</v>
      </c>
      <c r="M34" s="59">
        <f>'[2]United States'!AI11</f>
        <v>7603.2096199872003</v>
      </c>
      <c r="N34" s="59">
        <f>'[2]United States'!AJ11</f>
        <v>7641.9745357785596</v>
      </c>
      <c r="O34" s="59">
        <f>'[2]United States'!AK11</f>
        <v>7711.5751800403195</v>
      </c>
      <c r="P34" s="59">
        <f>'[2]United States'!AL11</f>
        <v>7974.5598928521595</v>
      </c>
      <c r="Q34" s="59">
        <f>'[2]United States'!AM11</f>
        <v>7935.7949770608002</v>
      </c>
      <c r="R34" s="59">
        <f>'[2]United States'!AN11</f>
        <v>8010.2412357964795</v>
      </c>
      <c r="S34" s="59">
        <f>'[2]United States'!$AP$11</f>
        <v>7923.9011960793605</v>
      </c>
      <c r="T34" s="59">
        <f>'[2]United States'!AP11</f>
        <v>7923.9011960793605</v>
      </c>
      <c r="U34" s="59">
        <f>'[2]United States'!AQ11</f>
        <v>8283.3576879628799</v>
      </c>
      <c r="V34" s="5"/>
      <c r="W34" s="157">
        <f>(U34-T34)/T34</f>
        <v>4.5363575717144694E-2</v>
      </c>
      <c r="X34" s="59">
        <f t="shared" si="33"/>
        <v>7953.6796995736322</v>
      </c>
      <c r="Y34" s="157">
        <f t="shared" si="34"/>
        <v>4.1449744123706722E-2</v>
      </c>
      <c r="Z34" s="59">
        <f t="shared" si="35"/>
        <v>7952.6812093184008</v>
      </c>
      <c r="AA34" s="157">
        <f t="shared" si="36"/>
        <v>4.1580502215657233E-2</v>
      </c>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f>'[2]United States'!AF12</f>
        <v>7635.8073900844802</v>
      </c>
      <c r="K35" s="58">
        <f>'[2]United States'!AG12</f>
        <v>7681.6204723833607</v>
      </c>
      <c r="L35" s="58">
        <f>'[2]United States'!AH12</f>
        <v>7863.9917807654401</v>
      </c>
      <c r="M35" s="58">
        <f>'[2]United States'!AI12</f>
        <v>7954.7369245497603</v>
      </c>
      <c r="N35" s="58">
        <f>'[2]United States'!AJ12</f>
        <v>7997.4664340016006</v>
      </c>
      <c r="O35" s="58">
        <f>'[2]United States'!AK12</f>
        <v>8089.9736194128009</v>
      </c>
      <c r="P35" s="58">
        <f>'[2]United States'!AL12</f>
        <v>8304.0616770787201</v>
      </c>
      <c r="Q35" s="58">
        <f>'[2]United States'!AM12</f>
        <v>8277.1905422687996</v>
      </c>
      <c r="R35" s="58">
        <f>'[2]United States'!AN12</f>
        <v>8327.4087286348804</v>
      </c>
      <c r="S35" s="58">
        <f>'[2]United States'!$AP$12</f>
        <v>8256.9270635596804</v>
      </c>
      <c r="T35" s="58">
        <f>'[2]United States'!AP12</f>
        <v>8256.9270635596804</v>
      </c>
      <c r="U35" s="58">
        <f>'[2]United States'!AQ12</f>
        <v>8602.727732834881</v>
      </c>
      <c r="V35" s="5"/>
      <c r="W35" s="156">
        <f>IF(OR(ISBLANK(T35),ISBLANK(U35)),"", U35/T35-1)</f>
        <v>4.1880068288518979E-2</v>
      </c>
      <c r="X35" s="58">
        <f t="shared" si="33"/>
        <v>8284.5030150203529</v>
      </c>
      <c r="Y35" s="156">
        <f t="shared" si="34"/>
        <v>3.8412046834621849E-2</v>
      </c>
      <c r="Z35" s="58">
        <f t="shared" si="35"/>
        <v>8280.4209519180804</v>
      </c>
      <c r="AA35" s="156">
        <f t="shared" si="36"/>
        <v>3.8923960845510086E-2</v>
      </c>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f>'[2]United States'!AF13</f>
        <v>7792.6290948768001</v>
      </c>
      <c r="K36" s="59">
        <f>'[2]United States'!AG13</f>
        <v>7793.9506260969601</v>
      </c>
      <c r="L36" s="59">
        <f>'[2]United States'!AH13</f>
        <v>7985.5726530201591</v>
      </c>
      <c r="M36" s="59">
        <f>'[2]United States'!AI13</f>
        <v>8121.6903686966398</v>
      </c>
      <c r="N36" s="59">
        <f>'[2]United States'!AJ13</f>
        <v>8198.779689872641</v>
      </c>
      <c r="O36" s="59">
        <f>'[2]United States'!AK13</f>
        <v>8315.5149476534407</v>
      </c>
      <c r="P36" s="59">
        <f>'[2]United States'!AL13</f>
        <v>8530.484026132799</v>
      </c>
      <c r="Q36" s="59">
        <f>'[2]United States'!AM13</f>
        <v>8391.7232480160001</v>
      </c>
      <c r="R36" s="59">
        <f>'[2]United States'!AN13</f>
        <v>8505.3749329497605</v>
      </c>
      <c r="S36" s="59">
        <f>'[2]United States'!$AP$13</f>
        <v>8445.9060280425601</v>
      </c>
      <c r="T36" s="59">
        <f>'[2]United States'!AP13</f>
        <v>8445.9060280425601</v>
      </c>
      <c r="U36" s="59">
        <f>'[2]United States'!AQ13</f>
        <v>8754.7038231532806</v>
      </c>
      <c r="V36" s="5"/>
      <c r="W36" s="157">
        <f>(U36-T36)/T36</f>
        <v>3.6561831742554687E-2</v>
      </c>
      <c r="X36" s="59">
        <f t="shared" si="33"/>
        <v>8463.8788526367371</v>
      </c>
      <c r="Y36" s="157">
        <f t="shared" si="34"/>
        <v>3.4360719899239056E-2</v>
      </c>
      <c r="Z36" s="59">
        <f t="shared" si="35"/>
        <v>8465.7289963449603</v>
      </c>
      <c r="AA36" s="157">
        <f t="shared" si="36"/>
        <v>3.4134665417837384E-2</v>
      </c>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f>'[2]United States'!AF14</f>
        <v>7123.0532766624001</v>
      </c>
      <c r="K37" s="58">
        <f>'[2]United States'!AG14</f>
        <v>7446.3879151948804</v>
      </c>
      <c r="L37" s="58">
        <f>'[2]United States'!AH14</f>
        <v>7353.8807297836802</v>
      </c>
      <c r="M37" s="58">
        <f>'[2]United States'!AI14</f>
        <v>7476.7831332585602</v>
      </c>
      <c r="N37" s="58">
        <f>'[2]United States'!AJ14</f>
        <v>7473.69956041152</v>
      </c>
      <c r="O37" s="58">
        <f>'[2]United States'!AK14</f>
        <v>7882.9337282544002</v>
      </c>
      <c r="P37" s="58">
        <f>'[2]United States'!AL14</f>
        <v>7790.4265428432</v>
      </c>
      <c r="Q37" s="58">
        <f>'[2]United States'!AM14</f>
        <v>7726.5525338688003</v>
      </c>
      <c r="R37" s="58">
        <f>'[2]United States'!AN14</f>
        <v>7804.9633862649607</v>
      </c>
      <c r="S37" s="58">
        <f>'[2]United States'!$AP$14</f>
        <v>7808.48746951872</v>
      </c>
      <c r="T37" s="58">
        <f>'[2]United States'!AP14</f>
        <v>7808.48746951872</v>
      </c>
      <c r="U37" s="58">
        <f>'[2]United States'!AQ14</f>
        <v>8044.6010475206403</v>
      </c>
      <c r="V37" s="5"/>
      <c r="W37" s="156">
        <f>IF(OR(ISBLANK(T37),ISBLANK(U37)),"", U37/T37-1)</f>
        <v>3.0238068374139671E-2</v>
      </c>
      <c r="X37" s="58">
        <f t="shared" si="33"/>
        <v>7787.7834804028798</v>
      </c>
      <c r="Y37" s="156">
        <f t="shared" si="34"/>
        <v>3.297697833587887E-2</v>
      </c>
      <c r="Z37" s="58">
        <f t="shared" si="35"/>
        <v>7807.3127751008005</v>
      </c>
      <c r="AA37" s="156">
        <f t="shared" si="36"/>
        <v>3.0393078803836682E-2</v>
      </c>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f>'[2]United States'!AF15</f>
        <v>7966.6307055312009</v>
      </c>
      <c r="K38" s="59">
        <f>'[2]United States'!AG15</f>
        <v>8105.8319940547208</v>
      </c>
      <c r="L38" s="59">
        <f>'[2]United States'!AH15</f>
        <v>8255.1650219328003</v>
      </c>
      <c r="M38" s="59">
        <f>'[2]United States'!AI15</f>
        <v>8364.8521132060796</v>
      </c>
      <c r="N38" s="59">
        <f>'[2]United States'!AJ15</f>
        <v>8301.4186146384</v>
      </c>
      <c r="O38" s="59">
        <f>'[2]United States'!AK15</f>
        <v>8546.7829111814408</v>
      </c>
      <c r="P38" s="59">
        <f>'[2]United States'!AL15</f>
        <v>8720.7845218358398</v>
      </c>
      <c r="Q38" s="59">
        <f>'[2]United States'!AM15</f>
        <v>8684.6626684847997</v>
      </c>
      <c r="R38" s="59">
        <f>'[2]United States'!AN15</f>
        <v>8726.9516675299201</v>
      </c>
      <c r="S38" s="59">
        <f>'[2]United States'!$AP$15</f>
        <v>8754.7038231532806</v>
      </c>
      <c r="T38" s="59">
        <f>'[2]United States'!AP15</f>
        <v>8754.7038231532806</v>
      </c>
      <c r="U38" s="59">
        <f>'[2]United States'!AQ15</f>
        <v>8982.4477034275187</v>
      </c>
      <c r="V38" s="5"/>
      <c r="W38" s="157">
        <f>(U38-T38)/T38</f>
        <v>2.6013887491194307E-2</v>
      </c>
      <c r="X38" s="59">
        <f t="shared" si="33"/>
        <v>8728.3613008314242</v>
      </c>
      <c r="Y38" s="157">
        <f t="shared" si="34"/>
        <v>2.91104359499752E-2</v>
      </c>
      <c r="Z38" s="59">
        <f t="shared" si="35"/>
        <v>8745.453104612161</v>
      </c>
      <c r="AA38" s="157">
        <f t="shared" si="36"/>
        <v>2.7099178965395376E-2</v>
      </c>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f t="shared" ref="J39:S39" si="37">SUM(J27:J38)</f>
        <v>91172.879389245121</v>
      </c>
      <c r="K39" s="60">
        <f t="shared" si="37"/>
        <v>92353.006768848019</v>
      </c>
      <c r="L39" s="60">
        <f t="shared" si="37"/>
        <v>93828.716631360003</v>
      </c>
      <c r="M39" s="60">
        <f t="shared" si="37"/>
        <v>95283.722504756166</v>
      </c>
      <c r="N39" s="60">
        <f t="shared" si="37"/>
        <v>95854.623991865272</v>
      </c>
      <c r="O39" s="60">
        <f t="shared" si="37"/>
        <v>96970.87736249376</v>
      </c>
      <c r="P39" s="60">
        <f t="shared" si="37"/>
        <v>98627.196491760973</v>
      </c>
      <c r="Q39" s="60">
        <f t="shared" si="37"/>
        <v>99430.246963211524</v>
      </c>
      <c r="R39" s="60">
        <f t="shared" si="37"/>
        <v>99993.219262999701</v>
      </c>
      <c r="S39" s="60">
        <f t="shared" si="37"/>
        <v>99522.754148622713</v>
      </c>
      <c r="T39" s="60">
        <f>SUM(T27:T38)</f>
        <v>99576.496418242561</v>
      </c>
      <c r="U39" s="168"/>
      <c r="V39" s="5"/>
      <c r="W39" s="163">
        <f>AVERAGE(W27:W38)</f>
        <v>3.2360305747503912E-2</v>
      </c>
      <c r="X39" s="60">
        <f>SUM(X27:X38)</f>
        <v>99429.982656967506</v>
      </c>
      <c r="Y39" s="163">
        <f>AVERAGE(Y27:Y38)</f>
        <v>3.3814237786086533E-2</v>
      </c>
      <c r="Z39" s="60">
        <f>SUM(Z27:Z38)</f>
        <v>99697.48994328831</v>
      </c>
      <c r="AA39" s="163">
        <f>AVERAGE(AA27:AA38)</f>
        <v>3.106306064272818E-2</v>
      </c>
    </row>
    <row r="40" spans="2:27">
      <c r="B40" s="43"/>
      <c r="C40" s="5"/>
      <c r="D40" s="5"/>
      <c r="E40" s="5"/>
      <c r="F40" s="5"/>
      <c r="G40" s="5"/>
      <c r="H40" s="5"/>
      <c r="I40" s="5"/>
      <c r="J40" s="5"/>
      <c r="K40" s="5"/>
      <c r="L40" s="5"/>
      <c r="M40" s="5"/>
      <c r="N40" s="5"/>
      <c r="O40" s="5"/>
      <c r="P40" s="5"/>
      <c r="Q40" s="5"/>
      <c r="R40" s="5"/>
      <c r="S40" s="5"/>
      <c r="T40" s="5"/>
      <c r="U40" s="5"/>
      <c r="V40" s="5"/>
      <c r="W40" s="5"/>
      <c r="X40" s="5"/>
      <c r="Y40" s="36"/>
    </row>
    <row r="41" spans="2:27">
      <c r="B41" s="5"/>
      <c r="C41" s="5"/>
      <c r="D41" s="5"/>
      <c r="E41" s="5"/>
      <c r="F41" s="5"/>
      <c r="G41" s="5"/>
      <c r="H41" s="5"/>
      <c r="I41" s="5"/>
      <c r="J41" s="61"/>
      <c r="K41" s="61"/>
      <c r="L41" s="61"/>
      <c r="M41" s="61"/>
      <c r="N41" s="61"/>
      <c r="O41" s="61"/>
      <c r="P41" s="61"/>
      <c r="Q41" s="61"/>
      <c r="R41" s="61"/>
      <c r="S41" s="61"/>
      <c r="T41" s="61"/>
      <c r="U41" s="61"/>
      <c r="V41" s="5"/>
      <c r="W41" s="5"/>
      <c r="X41" s="36"/>
      <c r="Y41" s="36"/>
    </row>
    <row r="42" spans="2:27">
      <c r="B42" s="38" t="s">
        <v>68</v>
      </c>
      <c r="C42" s="44"/>
      <c r="D42" s="44"/>
      <c r="E42" s="125" t="s">
        <v>96</v>
      </c>
      <c r="F42" s="44"/>
      <c r="G42" s="44"/>
      <c r="H42" s="44"/>
      <c r="I42" s="44"/>
      <c r="J42" s="44"/>
      <c r="K42" s="45"/>
      <c r="L42" s="62"/>
      <c r="M42" s="62"/>
      <c r="N42" s="62"/>
      <c r="O42" s="62"/>
      <c r="P42" s="62"/>
      <c r="Q42" s="62"/>
      <c r="R42" s="62"/>
      <c r="S42" s="62"/>
      <c r="T42" s="62"/>
      <c r="U42" s="62"/>
      <c r="V42" s="63"/>
      <c r="W42" s="63"/>
      <c r="X42" s="63"/>
      <c r="Y42" s="63"/>
      <c r="Z42" s="63"/>
      <c r="AA42" s="154"/>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f t="shared" ref="J44:U44" si="38">J27</f>
        <v>7700.1219094655999</v>
      </c>
      <c r="K44" s="58">
        <f t="shared" si="38"/>
        <v>7838.8826875824006</v>
      </c>
      <c r="L44" s="58">
        <f t="shared" si="38"/>
        <v>7905.8402694038405</v>
      </c>
      <c r="M44" s="58">
        <f t="shared" si="38"/>
        <v>8075.4367759910401</v>
      </c>
      <c r="N44" s="58">
        <f t="shared" si="38"/>
        <v>8110.6776085286401</v>
      </c>
      <c r="O44" s="58">
        <f t="shared" si="38"/>
        <v>8119.9283270697606</v>
      </c>
      <c r="P44" s="58">
        <f t="shared" si="38"/>
        <v>8230.4964391564808</v>
      </c>
      <c r="Q44" s="58">
        <f t="shared" si="38"/>
        <v>8523.8763700319996</v>
      </c>
      <c r="R44" s="58">
        <f t="shared" si="38"/>
        <v>8434.4527574678414</v>
      </c>
      <c r="S44" s="58">
        <f t="shared" si="38"/>
        <v>8405.819581031039</v>
      </c>
      <c r="T44" s="58">
        <f t="shared" si="38"/>
        <v>8559.9982233830397</v>
      </c>
      <c r="U44" s="58">
        <f t="shared" si="38"/>
        <v>8559.9982233830397</v>
      </c>
      <c r="V44" s="5"/>
      <c r="W44" s="172">
        <f t="shared" ref="W44:W55" si="39">IF(OR(ISBLANK(T44),ISBLANK(U44)),"", U44/T44-1)</f>
        <v>0</v>
      </c>
      <c r="X44" s="58">
        <f t="shared" ref="X44:X55" si="40">AVERAGE(P44:T44)</f>
        <v>8430.9286742140794</v>
      </c>
      <c r="Y44" s="156">
        <f t="shared" ref="Y44:Y55" si="41">IF(OR(ISBLANK(U44),ISBLANK(X44)),"", U44/X44-1)</f>
        <v>1.5309054809551137E-2</v>
      </c>
      <c r="Z44" s="58">
        <f t="shared" ref="Z44:Z55" si="42">AVERAGE(R44:T44)</f>
        <v>8466.7568539606382</v>
      </c>
      <c r="AA44" s="156">
        <f t="shared" ref="AA44:AA55" si="43">IF(OR(ISBLANK(U44),ISBLANK(Z44)),"", U44/Z44-1)</f>
        <v>1.1012642860859234E-2</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f t="shared" ref="J45:U55" si="44">J44+J28</f>
        <v>15670.717208657281</v>
      </c>
      <c r="K45" s="59">
        <f t="shared" si="44"/>
        <v>15956.60846261856</v>
      </c>
      <c r="L45" s="59">
        <f t="shared" si="44"/>
        <v>16105.060469683202</v>
      </c>
      <c r="M45" s="59">
        <f t="shared" si="44"/>
        <v>16423.99000414848</v>
      </c>
      <c r="N45" s="59">
        <f t="shared" si="44"/>
        <v>16538.082199488959</v>
      </c>
      <c r="O45" s="59">
        <f t="shared" si="44"/>
        <v>16515.175658339522</v>
      </c>
      <c r="P45" s="59">
        <f t="shared" si="44"/>
        <v>16587.859875448321</v>
      </c>
      <c r="Q45" s="59">
        <f t="shared" si="44"/>
        <v>17270.210495457599</v>
      </c>
      <c r="R45" s="59">
        <f t="shared" si="44"/>
        <v>17136.735842221442</v>
      </c>
      <c r="S45" s="59">
        <f t="shared" si="44"/>
        <v>17150.832175236479</v>
      </c>
      <c r="T45" s="59">
        <f t="shared" si="44"/>
        <v>17204.57444485632</v>
      </c>
      <c r="U45" s="59">
        <f t="shared" si="44"/>
        <v>17412.935867234879</v>
      </c>
      <c r="V45" s="5"/>
      <c r="W45" s="157">
        <f t="shared" si="39"/>
        <v>1.2110815239655848E-2</v>
      </c>
      <c r="X45" s="59">
        <f t="shared" si="40"/>
        <v>17070.042566644035</v>
      </c>
      <c r="Y45" s="157">
        <f t="shared" si="41"/>
        <v>2.0087430904295323E-2</v>
      </c>
      <c r="Z45" s="59">
        <f t="shared" si="42"/>
        <v>17164.047487438078</v>
      </c>
      <c r="AA45" s="157">
        <f t="shared" si="43"/>
        <v>1.4500564623755263E-2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f t="shared" si="44"/>
        <v>23301.678984267841</v>
      </c>
      <c r="K46" s="58">
        <f t="shared" si="44"/>
        <v>23666.862111438721</v>
      </c>
      <c r="L46" s="58">
        <f t="shared" si="44"/>
        <v>23933.370907504323</v>
      </c>
      <c r="M46" s="58">
        <f t="shared" si="44"/>
        <v>24379.607949511679</v>
      </c>
      <c r="N46" s="58">
        <f t="shared" si="44"/>
        <v>24594.13651758432</v>
      </c>
      <c r="O46" s="58">
        <f t="shared" si="44"/>
        <v>24543.477820811524</v>
      </c>
      <c r="P46" s="58">
        <f t="shared" si="44"/>
        <v>24699.418504790403</v>
      </c>
      <c r="Q46" s="58">
        <f t="shared" si="44"/>
        <v>25614.358619547838</v>
      </c>
      <c r="R46" s="58">
        <f t="shared" si="44"/>
        <v>25471.192737363839</v>
      </c>
      <c r="S46" s="58">
        <f t="shared" si="44"/>
        <v>25356.219521209918</v>
      </c>
      <c r="T46" s="58">
        <f t="shared" si="44"/>
        <v>25409.961790829759</v>
      </c>
      <c r="U46" s="58">
        <f t="shared" si="44"/>
        <v>25894.523238221758</v>
      </c>
      <c r="V46" s="5"/>
      <c r="W46" s="172">
        <f t="shared" si="39"/>
        <v>1.9069743251911353E-2</v>
      </c>
      <c r="X46" s="58">
        <f t="shared" si="40"/>
        <v>25310.230234748353</v>
      </c>
      <c r="Y46" s="156">
        <f t="shared" si="41"/>
        <v>2.3085250432500315E-2</v>
      </c>
      <c r="Z46" s="58">
        <f t="shared" si="42"/>
        <v>25412.458016467837</v>
      </c>
      <c r="AA46" s="156">
        <f t="shared" si="43"/>
        <v>1.8969641639605683E-2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f t="shared" si="44"/>
        <v>30981.977925431042</v>
      </c>
      <c r="K47" s="59">
        <f t="shared" si="44"/>
        <v>31447.597425334083</v>
      </c>
      <c r="L47" s="59">
        <f t="shared" si="44"/>
        <v>31822.031271046082</v>
      </c>
      <c r="M47" s="59">
        <f t="shared" si="44"/>
        <v>32426.85205947264</v>
      </c>
      <c r="N47" s="59">
        <f t="shared" si="44"/>
        <v>32668.251762355201</v>
      </c>
      <c r="O47" s="59">
        <f t="shared" si="44"/>
        <v>32637.856544291524</v>
      </c>
      <c r="P47" s="59">
        <f t="shared" si="44"/>
        <v>32961.631693230724</v>
      </c>
      <c r="Q47" s="59">
        <f t="shared" si="44"/>
        <v>34026.785856679679</v>
      </c>
      <c r="R47" s="59">
        <f t="shared" si="44"/>
        <v>33920.182338253442</v>
      </c>
      <c r="S47" s="59">
        <f t="shared" si="44"/>
        <v>33689.79539553888</v>
      </c>
      <c r="T47" s="59">
        <f t="shared" si="44"/>
        <v>33743.537665158721</v>
      </c>
      <c r="U47" s="59">
        <f t="shared" si="44"/>
        <v>34575.22131304608</v>
      </c>
      <c r="V47" s="5"/>
      <c r="W47" s="157">
        <f t="shared" si="39"/>
        <v>2.464719781726088E-2</v>
      </c>
      <c r="X47" s="59">
        <f t="shared" si="40"/>
        <v>33668.386589772286</v>
      </c>
      <c r="Y47" s="157">
        <f t="shared" si="41"/>
        <v>2.6934308861395584E-2</v>
      </c>
      <c r="Z47" s="59">
        <f t="shared" si="42"/>
        <v>33784.505132983679</v>
      </c>
      <c r="AA47" s="157">
        <f t="shared" si="43"/>
        <v>2.3404699194200296E-2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f t="shared" si="44"/>
        <v>38569.32917077632</v>
      </c>
      <c r="K48" s="58">
        <f t="shared" si="44"/>
        <v>39112.478502262085</v>
      </c>
      <c r="L48" s="58">
        <f t="shared" si="44"/>
        <v>39615.541386736324</v>
      </c>
      <c r="M48" s="58">
        <f t="shared" si="44"/>
        <v>40377.624390361918</v>
      </c>
      <c r="N48" s="58">
        <f t="shared" si="44"/>
        <v>40705.3641329616</v>
      </c>
      <c r="O48" s="58">
        <f t="shared" si="44"/>
        <v>40684.660143845766</v>
      </c>
      <c r="P48" s="58">
        <f t="shared" si="44"/>
        <v>41169.221591237765</v>
      </c>
      <c r="Q48" s="58">
        <f t="shared" si="44"/>
        <v>42273.581180884794</v>
      </c>
      <c r="R48" s="58">
        <f t="shared" si="44"/>
        <v>42296.928232440965</v>
      </c>
      <c r="S48" s="58">
        <f t="shared" si="44"/>
        <v>42018.085144987199</v>
      </c>
      <c r="T48" s="58">
        <f t="shared" si="44"/>
        <v>42071.82741460704</v>
      </c>
      <c r="U48" s="58">
        <f t="shared" si="44"/>
        <v>43191.604868489281</v>
      </c>
      <c r="V48" s="5"/>
      <c r="W48" s="172">
        <f t="shared" si="39"/>
        <v>2.6615850147109654E-2</v>
      </c>
      <c r="X48" s="58">
        <f t="shared" si="40"/>
        <v>41965.928712831555</v>
      </c>
      <c r="Y48" s="156">
        <f t="shared" si="41"/>
        <v>2.9206458506968902E-2</v>
      </c>
      <c r="Z48" s="58">
        <f t="shared" si="42"/>
        <v>42128.946930678409</v>
      </c>
      <c r="AA48" s="156">
        <f t="shared" si="43"/>
        <v>2.5223937820222142E-2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f t="shared" si="44"/>
        <v>45843.918027350403</v>
      </c>
      <c r="K49" s="59">
        <f t="shared" si="44"/>
        <v>46431.118399508166</v>
      </c>
      <c r="L49" s="59">
        <f t="shared" si="44"/>
        <v>47099.813196909126</v>
      </c>
      <c r="M49" s="59">
        <f t="shared" si="44"/>
        <v>47935.020928050239</v>
      </c>
      <c r="N49" s="59">
        <f t="shared" si="44"/>
        <v>48368.042657856</v>
      </c>
      <c r="O49" s="59">
        <f t="shared" si="44"/>
        <v>48435.440750084163</v>
      </c>
      <c r="P49" s="59">
        <f t="shared" si="44"/>
        <v>49112.064734806088</v>
      </c>
      <c r="Q49" s="59">
        <f t="shared" si="44"/>
        <v>50210.697689165754</v>
      </c>
      <c r="R49" s="59">
        <f t="shared" si="44"/>
        <v>50332.719071827203</v>
      </c>
      <c r="S49" s="59">
        <f t="shared" si="44"/>
        <v>50062.245682101122</v>
      </c>
      <c r="T49" s="59">
        <f t="shared" si="44"/>
        <v>50115.987951720963</v>
      </c>
      <c r="U49" s="59">
        <f t="shared" si="44"/>
        <v>51535.752992579524</v>
      </c>
      <c r="V49" s="5"/>
      <c r="W49" s="157">
        <f t="shared" si="39"/>
        <v>2.8329583011039938E-2</v>
      </c>
      <c r="X49" s="59">
        <f t="shared" si="40"/>
        <v>49966.743025924217</v>
      </c>
      <c r="Y49" s="157">
        <f t="shared" si="41"/>
        <v>3.1401085434791254E-2</v>
      </c>
      <c r="Z49" s="59">
        <f t="shared" si="42"/>
        <v>50170.31756854977</v>
      </c>
      <c r="AA49" s="157">
        <f t="shared" si="43"/>
        <v>2.7216001217534647E-2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f t="shared" si="44"/>
        <v>53363.871180467526</v>
      </c>
      <c r="K50" s="58">
        <f t="shared" si="44"/>
        <v>53976.18064580833</v>
      </c>
      <c r="L50" s="58">
        <f t="shared" si="44"/>
        <v>54837.378490945928</v>
      </c>
      <c r="M50" s="58">
        <f t="shared" si="44"/>
        <v>55762.450345057921</v>
      </c>
      <c r="N50" s="58">
        <f t="shared" si="44"/>
        <v>56241.285157162558</v>
      </c>
      <c r="O50" s="58">
        <f t="shared" si="44"/>
        <v>56424.096975951361</v>
      </c>
      <c r="P50" s="58">
        <f t="shared" si="44"/>
        <v>57306.879831018246</v>
      </c>
      <c r="Q50" s="58">
        <f t="shared" si="44"/>
        <v>58414.322993512316</v>
      </c>
      <c r="R50" s="58">
        <f t="shared" si="44"/>
        <v>58618.279311823688</v>
      </c>
      <c r="S50" s="58">
        <f t="shared" si="44"/>
        <v>58332.82856826912</v>
      </c>
      <c r="T50" s="58">
        <f t="shared" si="44"/>
        <v>58386.570837888961</v>
      </c>
      <c r="U50" s="58">
        <f>U49+U33</f>
        <v>60112.050101011206</v>
      </c>
      <c r="V50" s="5"/>
      <c r="W50" s="172">
        <f t="shared" si="39"/>
        <v>2.9552673472005297E-2</v>
      </c>
      <c r="X50" s="58">
        <f t="shared" si="40"/>
        <v>58211.776308502464</v>
      </c>
      <c r="Y50" s="156">
        <f t="shared" si="41"/>
        <v>3.2644147164277326E-2</v>
      </c>
      <c r="Z50" s="58">
        <f t="shared" si="42"/>
        <v>58445.892905993918</v>
      </c>
      <c r="AA50" s="156">
        <f t="shared" si="43"/>
        <v>2.8507686548602917E-2</v>
      </c>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f t="shared" si="44"/>
        <v>60654.758922090245</v>
      </c>
      <c r="K51" s="59">
        <f t="shared" si="44"/>
        <v>61325.215761118088</v>
      </c>
      <c r="L51" s="59">
        <f t="shared" si="44"/>
        <v>62370.106445857928</v>
      </c>
      <c r="M51" s="59">
        <f t="shared" si="44"/>
        <v>63365.659965045124</v>
      </c>
      <c r="N51" s="59">
        <f t="shared" si="44"/>
        <v>63883.259692941116</v>
      </c>
      <c r="O51" s="59">
        <f t="shared" si="44"/>
        <v>64135.672155991677</v>
      </c>
      <c r="P51" s="59">
        <f t="shared" si="44"/>
        <v>65281.439723870404</v>
      </c>
      <c r="Q51" s="59">
        <f t="shared" si="44"/>
        <v>66350.117970573119</v>
      </c>
      <c r="R51" s="59">
        <f t="shared" si="44"/>
        <v>66628.520547620166</v>
      </c>
      <c r="S51" s="59">
        <f t="shared" si="44"/>
        <v>66256.729764348478</v>
      </c>
      <c r="T51" s="59">
        <f t="shared" si="44"/>
        <v>66310.472033968326</v>
      </c>
      <c r="U51" s="59">
        <f t="shared" si="44"/>
        <v>68395.407788974087</v>
      </c>
      <c r="V51" s="5"/>
      <c r="W51" s="157">
        <f t="shared" si="39"/>
        <v>3.1442028552258305E-2</v>
      </c>
      <c r="X51" s="59">
        <f t="shared" si="40"/>
        <v>66165.4560080761</v>
      </c>
      <c r="Y51" s="157">
        <f t="shared" si="41"/>
        <v>3.3702658689842568E-2</v>
      </c>
      <c r="Z51" s="59">
        <f t="shared" si="42"/>
        <v>66398.574115312324</v>
      </c>
      <c r="AA51" s="157">
        <f t="shared" si="43"/>
        <v>3.0073442092203972E-2</v>
      </c>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f t="shared" si="44"/>
        <v>68290.56631217472</v>
      </c>
      <c r="K52" s="58">
        <f t="shared" si="44"/>
        <v>69006.836233501454</v>
      </c>
      <c r="L52" s="58">
        <f t="shared" si="44"/>
        <v>70234.098226623362</v>
      </c>
      <c r="M52" s="58">
        <f t="shared" si="44"/>
        <v>71320.396889594878</v>
      </c>
      <c r="N52" s="58">
        <f t="shared" si="44"/>
        <v>71880.726126942711</v>
      </c>
      <c r="O52" s="58">
        <f t="shared" si="44"/>
        <v>72225.645775404482</v>
      </c>
      <c r="P52" s="58">
        <f t="shared" si="44"/>
        <v>73585.501400949128</v>
      </c>
      <c r="Q52" s="58">
        <f t="shared" si="44"/>
        <v>74627.308512841919</v>
      </c>
      <c r="R52" s="58">
        <f t="shared" si="44"/>
        <v>74955.929276255047</v>
      </c>
      <c r="S52" s="58">
        <f t="shared" si="44"/>
        <v>74513.656827908155</v>
      </c>
      <c r="T52" s="58">
        <f t="shared" si="44"/>
        <v>74567.399097528003</v>
      </c>
      <c r="U52" s="58">
        <f>U51+U35</f>
        <v>76998.135521808974</v>
      </c>
      <c r="V52" s="5"/>
      <c r="W52" s="172">
        <f t="shared" si="39"/>
        <v>3.259784374538488E-2</v>
      </c>
      <c r="X52" s="58">
        <f t="shared" si="40"/>
        <v>74449.959023096453</v>
      </c>
      <c r="Y52" s="156">
        <f t="shared" si="41"/>
        <v>3.4226701158049044E-2</v>
      </c>
      <c r="Z52" s="58">
        <f t="shared" si="42"/>
        <v>74678.995067230411</v>
      </c>
      <c r="AA52" s="156">
        <f t="shared" si="43"/>
        <v>3.1054789268263994E-2</v>
      </c>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f t="shared" si="44"/>
        <v>76083.19540705152</v>
      </c>
      <c r="K53" s="59">
        <f t="shared" si="44"/>
        <v>76800.786859598418</v>
      </c>
      <c r="L53" s="59">
        <f t="shared" si="44"/>
        <v>78219.670879643527</v>
      </c>
      <c r="M53" s="59">
        <f t="shared" si="44"/>
        <v>79442.087258291518</v>
      </c>
      <c r="N53" s="59">
        <f t="shared" si="44"/>
        <v>80079.505816815348</v>
      </c>
      <c r="O53" s="59">
        <f t="shared" si="44"/>
        <v>80541.160723057925</v>
      </c>
      <c r="P53" s="59">
        <f t="shared" si="44"/>
        <v>82115.985427081934</v>
      </c>
      <c r="Q53" s="59">
        <f t="shared" si="44"/>
        <v>83019.031760857921</v>
      </c>
      <c r="R53" s="59">
        <f t="shared" si="44"/>
        <v>83461.304209204813</v>
      </c>
      <c r="S53" s="59">
        <f t="shared" si="44"/>
        <v>82959.562855950717</v>
      </c>
      <c r="T53" s="59">
        <f t="shared" si="44"/>
        <v>83013.305125570565</v>
      </c>
      <c r="U53" s="59">
        <f t="shared" si="44"/>
        <v>85752.839344962253</v>
      </c>
      <c r="V53" s="5"/>
      <c r="W53" s="157">
        <f t="shared" si="39"/>
        <v>3.3001146204788778E-2</v>
      </c>
      <c r="X53" s="59">
        <f t="shared" si="40"/>
        <v>82913.837875733181</v>
      </c>
      <c r="Y53" s="157">
        <f t="shared" si="41"/>
        <v>3.4240381846562418E-2</v>
      </c>
      <c r="Z53" s="59">
        <f t="shared" si="42"/>
        <v>83144.72406357537</v>
      </c>
      <c r="AA53" s="157">
        <f t="shared" si="43"/>
        <v>3.1368379783095257E-2</v>
      </c>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f t="shared" si="44"/>
        <v>83206.248683713915</v>
      </c>
      <c r="K54" s="58">
        <f t="shared" si="44"/>
        <v>84247.174774793297</v>
      </c>
      <c r="L54" s="58">
        <f t="shared" si="44"/>
        <v>85573.551609427202</v>
      </c>
      <c r="M54" s="58">
        <f t="shared" si="44"/>
        <v>86918.870391550081</v>
      </c>
      <c r="N54" s="58">
        <f t="shared" si="44"/>
        <v>87553.20537722687</v>
      </c>
      <c r="O54" s="58">
        <f t="shared" si="44"/>
        <v>88424.094451312325</v>
      </c>
      <c r="P54" s="58">
        <f t="shared" si="44"/>
        <v>89906.411969925131</v>
      </c>
      <c r="Q54" s="58">
        <f t="shared" si="44"/>
        <v>90745.584294726723</v>
      </c>
      <c r="R54" s="58">
        <f t="shared" si="44"/>
        <v>91266.267595469777</v>
      </c>
      <c r="S54" s="58">
        <f t="shared" si="44"/>
        <v>90768.050325469434</v>
      </c>
      <c r="T54" s="58">
        <f t="shared" si="44"/>
        <v>90821.792595089282</v>
      </c>
      <c r="U54" s="58">
        <f t="shared" si="44"/>
        <v>93797.440392482895</v>
      </c>
      <c r="V54" s="5"/>
      <c r="W54" s="172">
        <f t="shared" si="39"/>
        <v>3.276358803728896E-2</v>
      </c>
      <c r="X54" s="58">
        <f t="shared" si="40"/>
        <v>90701.621356136078</v>
      </c>
      <c r="Y54" s="156">
        <f t="shared" si="41"/>
        <v>3.4131904039413019E-2</v>
      </c>
      <c r="Z54" s="58">
        <f t="shared" si="42"/>
        <v>90952.036838676155</v>
      </c>
      <c r="AA54" s="156">
        <f t="shared" si="43"/>
        <v>3.1284660054988089E-2</v>
      </c>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f t="shared" si="44"/>
        <v>91172.879389245121</v>
      </c>
      <c r="K55" s="59">
        <f t="shared" si="44"/>
        <v>92353.006768848019</v>
      </c>
      <c r="L55" s="59">
        <f t="shared" si="44"/>
        <v>93828.716631360003</v>
      </c>
      <c r="M55" s="59">
        <f t="shared" si="44"/>
        <v>95283.722504756166</v>
      </c>
      <c r="N55" s="59">
        <f t="shared" si="44"/>
        <v>95854.623991865272</v>
      </c>
      <c r="O55" s="59">
        <f t="shared" si="44"/>
        <v>96970.87736249376</v>
      </c>
      <c r="P55" s="59">
        <f t="shared" si="44"/>
        <v>98627.196491760973</v>
      </c>
      <c r="Q55" s="59">
        <f t="shared" si="44"/>
        <v>99430.246963211524</v>
      </c>
      <c r="R55" s="59">
        <f t="shared" si="44"/>
        <v>99993.219262999701</v>
      </c>
      <c r="S55" s="59">
        <f t="shared" si="44"/>
        <v>99522.754148622713</v>
      </c>
      <c r="T55" s="59">
        <f t="shared" si="44"/>
        <v>99576.496418242561</v>
      </c>
      <c r="U55" s="59">
        <f t="shared" si="44"/>
        <v>102779.88809591041</v>
      </c>
      <c r="V55" s="5"/>
      <c r="W55" s="157">
        <f t="shared" si="39"/>
        <v>3.2170158550396399E-2</v>
      </c>
      <c r="X55" s="59">
        <f t="shared" si="40"/>
        <v>99429.982656967506</v>
      </c>
      <c r="Y55" s="157">
        <f t="shared" si="41"/>
        <v>3.3691099499635335E-2</v>
      </c>
      <c r="Z55" s="59">
        <f t="shared" si="42"/>
        <v>99697.489943288325</v>
      </c>
      <c r="AA55" s="157">
        <f t="shared" si="43"/>
        <v>3.0917510103569024E-2</v>
      </c>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headerFooter>
    <oddHeader>&amp;C&amp;"Aptos"&amp;12&amp;K000000 OFFICIAL&amp;1#_x000D_</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78"/>
      <c r="B3" s="178"/>
      <c r="C3" s="178"/>
      <c r="D3" s="178"/>
      <c r="E3" s="178"/>
      <c r="F3" s="178"/>
      <c r="G3" s="178"/>
      <c r="H3" s="178"/>
      <c r="I3" s="178"/>
      <c r="J3" s="178"/>
      <c r="K3" s="178"/>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79" t="s">
        <v>64</v>
      </c>
      <c r="B9" s="179"/>
      <c r="C9" s="179"/>
      <c r="D9" s="179"/>
      <c r="E9" s="179"/>
      <c r="F9" s="179"/>
      <c r="G9" s="179"/>
      <c r="H9" s="179"/>
      <c r="I9" s="179"/>
      <c r="J9" s="179"/>
      <c r="K9" s="179"/>
    </row>
    <row r="10" spans="1:11" ht="14.15" customHeight="1">
      <c r="A10" s="179"/>
      <c r="B10" s="179"/>
      <c r="C10" s="179"/>
      <c r="D10" s="179"/>
      <c r="E10" s="179"/>
      <c r="F10" s="179"/>
      <c r="G10" s="179"/>
      <c r="H10" s="179"/>
      <c r="I10" s="179"/>
      <c r="J10" s="179"/>
      <c r="K10" s="179"/>
    </row>
    <row r="11" spans="1:11">
      <c r="A11" s="179"/>
      <c r="B11" s="179"/>
      <c r="C11" s="179"/>
      <c r="D11" s="179"/>
      <c r="E11" s="179"/>
      <c r="F11" s="179"/>
      <c r="G11" s="179"/>
      <c r="H11" s="179"/>
      <c r="I11" s="179"/>
      <c r="J11" s="179"/>
      <c r="K11" s="179"/>
    </row>
    <row r="12" spans="1:11">
      <c r="A12" s="179"/>
      <c r="B12" s="179"/>
      <c r="C12" s="179"/>
      <c r="D12" s="179"/>
      <c r="E12" s="179"/>
      <c r="F12" s="179"/>
      <c r="G12" s="179"/>
      <c r="H12" s="179"/>
      <c r="I12" s="179"/>
      <c r="J12" s="179"/>
      <c r="K12" s="179"/>
    </row>
    <row r="13" spans="1:11" ht="15" customHeight="1">
      <c r="A13" s="179"/>
      <c r="B13" s="179"/>
      <c r="C13" s="179"/>
      <c r="D13" s="179"/>
      <c r="E13" s="179"/>
      <c r="F13" s="179"/>
      <c r="G13" s="179"/>
      <c r="H13" s="179"/>
      <c r="I13" s="179"/>
      <c r="J13" s="179"/>
      <c r="K13" s="179"/>
    </row>
    <row r="14" spans="1:11">
      <c r="A14" s="180" t="s">
        <v>105</v>
      </c>
      <c r="B14" s="180"/>
      <c r="C14" s="180"/>
      <c r="D14" s="180"/>
      <c r="E14" s="180"/>
      <c r="F14" s="180"/>
      <c r="G14" s="180"/>
      <c r="H14" s="180"/>
      <c r="I14" s="180"/>
      <c r="J14" s="180"/>
      <c r="K14" s="180"/>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1" t="s">
        <v>83</v>
      </c>
      <c r="B18" s="179" t="s">
        <v>100</v>
      </c>
      <c r="C18" s="182"/>
      <c r="D18" s="182"/>
      <c r="E18" s="182"/>
      <c r="F18" s="182"/>
      <c r="G18" s="182"/>
      <c r="H18" s="182"/>
      <c r="I18" s="182"/>
      <c r="J18" s="182"/>
      <c r="K18" s="182"/>
    </row>
    <row r="19" spans="1:11">
      <c r="A19" s="181"/>
      <c r="B19" s="182"/>
      <c r="C19" s="182"/>
      <c r="D19" s="182"/>
      <c r="E19" s="182"/>
      <c r="F19" s="182"/>
      <c r="G19" s="182"/>
      <c r="H19" s="182"/>
      <c r="I19" s="182"/>
      <c r="J19" s="182"/>
      <c r="K19" s="182"/>
    </row>
    <row r="20" spans="1:11">
      <c r="A20" s="93"/>
      <c r="B20" s="182"/>
      <c r="C20" s="182"/>
      <c r="D20" s="182"/>
      <c r="E20" s="182"/>
      <c r="F20" s="182"/>
      <c r="G20" s="182"/>
      <c r="H20" s="182"/>
      <c r="I20" s="182"/>
      <c r="J20" s="182"/>
      <c r="K20" s="182"/>
    </row>
    <row r="21" spans="1:11">
      <c r="B21" s="182"/>
      <c r="C21" s="182"/>
      <c r="D21" s="182"/>
      <c r="E21" s="182"/>
      <c r="F21" s="182"/>
      <c r="G21" s="182"/>
      <c r="H21" s="182"/>
      <c r="I21" s="182"/>
      <c r="J21" s="182"/>
      <c r="K21" s="182"/>
    </row>
    <row r="22" spans="1:11">
      <c r="A22" s="94" t="s">
        <v>62</v>
      </c>
      <c r="B22" s="87" t="s">
        <v>61</v>
      </c>
    </row>
    <row r="23" spans="1:11">
      <c r="A23" s="95" t="s">
        <v>60</v>
      </c>
      <c r="B23" s="96" t="s">
        <v>84</v>
      </c>
      <c r="C23" s="96"/>
      <c r="D23" s="96"/>
      <c r="E23" s="96"/>
      <c r="F23" s="96"/>
      <c r="G23" s="96"/>
      <c r="H23" s="96"/>
      <c r="I23" s="96"/>
      <c r="J23" s="96"/>
      <c r="K23" s="96"/>
    </row>
    <row r="24" spans="1:11">
      <c r="A24" s="95" t="s">
        <v>59</v>
      </c>
      <c r="B24" s="177" t="s">
        <v>58</v>
      </c>
      <c r="C24" s="177"/>
      <c r="D24" s="177"/>
      <c r="E24" s="177"/>
      <c r="F24" s="177"/>
      <c r="G24" s="177"/>
      <c r="H24" s="177"/>
      <c r="I24" s="177"/>
      <c r="J24" s="177"/>
      <c r="K24" s="177"/>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2026-05-06T12:55:10Z</dcterms:modified>
</cp:coreProperties>
</file>